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pctlibr2\PurchasingNew\docs\"/>
    </mc:Choice>
  </mc:AlternateContent>
  <xr:revisionPtr revIDLastSave="0" documentId="8_{E3A4D7CD-2833-4CD4-B6E1-BAD3AAAD4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ng's Daughters (Main)" sheetId="1" r:id="rId1"/>
    <sheet name="King's Daughters (Ohio)" sheetId="2" r:id="rId2"/>
  </sheets>
  <externalReferences>
    <externalReference r:id="rId3"/>
  </externalReferences>
  <definedNames>
    <definedName name="_xlnm._FilterDatabase" localSheetId="0" hidden="1">'King''s Daughters (Main)'!$B$16:$N$62</definedName>
    <definedName name="_xlnm._FilterDatabase" localSheetId="1" hidden="1">'King''s Daughters (Ohio)'!$B$8:$J$53</definedName>
    <definedName name="ComboChoose">'[1]Top 10'!$AD$2</definedName>
    <definedName name="DateRange">'[1]Graph Data'!$F$15</definedName>
    <definedName name="ShowChart">OFFSET(Start,WhichChart,0,1,1)</definedName>
    <definedName name="Start">'[1]Graph Data'!$A$76</definedName>
    <definedName name="Top10Category">'[1]Top 10'!$X$3:$AB$14</definedName>
    <definedName name="Top10Item">'[1]Top 10'!$AD$3:$AI$14</definedName>
    <definedName name="Top10Mfr">'[1]Top 10'!$R$3:$V$14</definedName>
    <definedName name="Top10Option">CHOOSE(ComboChoose,Top10Item,Top10Mfr,Top10Category)</definedName>
    <definedName name="WhichChart">'[1]Graph Data'!$I$72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9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7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17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B6" i="1" a="1"/>
  <c r="B6" i="1" s="1"/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9" i="1"/>
  <c r="D60" i="1"/>
  <c r="D58" i="1" l="1"/>
  <c r="D61" i="1"/>
  <c r="D54" i="1"/>
  <c r="D62" i="1"/>
  <c r="D31" i="1"/>
  <c r="D17" i="1"/>
  <c r="D55" i="1"/>
  <c r="D29" i="1"/>
  <c r="D24" i="1"/>
  <c r="D19" i="1"/>
  <c r="D30" i="1"/>
  <c r="D56" i="1"/>
  <c r="D34" i="1"/>
  <c r="D26" i="1"/>
  <c r="D18" i="1"/>
  <c r="D22" i="1"/>
  <c r="D35" i="1"/>
  <c r="D21" i="1"/>
  <c r="D32" i="1"/>
  <c r="D28" i="1"/>
  <c r="D23" i="1"/>
  <c r="D57" i="1"/>
  <c r="D20" i="1"/>
  <c r="D27" i="1"/>
  <c r="D33" i="1"/>
  <c r="D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<sst xmlns="http://schemas.openxmlformats.org/spreadsheetml/2006/main" count="102" uniqueCount="83">
  <si>
    <t>KDMC</t>
  </si>
  <si>
    <t>Linen Inventory RFQ</t>
  </si>
  <si>
    <t>Auto-populates</t>
  </si>
  <si>
    <t>Monthly &amp; Daily Item Quantities</t>
  </si>
  <si>
    <t>Proposed Item #1</t>
  </si>
  <si>
    <t>Proposed Item #2</t>
  </si>
  <si>
    <t>Proposed Item #3</t>
  </si>
  <si>
    <t>Description</t>
  </si>
  <si>
    <t>Monthly Qty</t>
  </si>
  <si>
    <t>Daily Qty</t>
  </si>
  <si>
    <t>Qty (Ea)</t>
  </si>
  <si>
    <t>Price (Ea)</t>
  </si>
  <si>
    <t>Extended Cost</t>
  </si>
  <si>
    <t>Blanket, Thermal</t>
  </si>
  <si>
    <t>Blanket, Bath</t>
  </si>
  <si>
    <t>Sheet, Large</t>
  </si>
  <si>
    <t>Sheet, Draw</t>
  </si>
  <si>
    <t>Sheet, Contour</t>
  </si>
  <si>
    <t>Pillowcase</t>
  </si>
  <si>
    <t>Towel, Bath</t>
  </si>
  <si>
    <t>Washcloth</t>
  </si>
  <si>
    <t>Gown, IV</t>
  </si>
  <si>
    <t>Gown, Patient 5XL</t>
  </si>
  <si>
    <t>Gown, Patient 10XL</t>
  </si>
  <si>
    <t>Blanket, Receiving</t>
  </si>
  <si>
    <t>Gown, Patient (Tie)</t>
  </si>
  <si>
    <t>Diaper</t>
  </si>
  <si>
    <t>Pad, Crib</t>
  </si>
  <si>
    <t>T-Shirt, 06-12</t>
  </si>
  <si>
    <t>Gown, Ped, S 3-4</t>
  </si>
  <si>
    <t>Gown, Ped, M 6-8</t>
  </si>
  <si>
    <t>Gown, Ped, L 9-12</t>
  </si>
  <si>
    <t>Shirt, Scrub XSmall</t>
  </si>
  <si>
    <t>Shirt, Scrub Small</t>
  </si>
  <si>
    <t>Shirt, Scrub 5XLG</t>
  </si>
  <si>
    <t>Pant, Scrub XSmall</t>
  </si>
  <si>
    <t>Pant, Scrub Small</t>
  </si>
  <si>
    <t>Pant, Scrub 5XLG</t>
  </si>
  <si>
    <t>PJ TOP MED</t>
  </si>
  <si>
    <t>PJ TOP LARGE</t>
  </si>
  <si>
    <t>PJ TOP X-LARGE</t>
  </si>
  <si>
    <t>PJ TOP 2X-LARGE</t>
  </si>
  <si>
    <t>PJ TOP 3X-LARGE</t>
  </si>
  <si>
    <t>PJ TOP 4X-LARGE</t>
  </si>
  <si>
    <t>PJ PANT MED</t>
  </si>
  <si>
    <t>PJ PANT LARGE</t>
  </si>
  <si>
    <t>PJ PANT X-LARGE</t>
  </si>
  <si>
    <t>PJ PANT 2X-LARGE</t>
  </si>
  <si>
    <t>PJ PANT 3X-LARGE</t>
  </si>
  <si>
    <t>PJ PANT 4X-LARGE</t>
  </si>
  <si>
    <t>Gown, Purple Adult</t>
  </si>
  <si>
    <t>Sheet, Contour Blue</t>
  </si>
  <si>
    <t>Sheet, Contour Green</t>
  </si>
  <si>
    <t>Towel, OR</t>
  </si>
  <si>
    <t>Gown, TEEN</t>
  </si>
  <si>
    <t>Oddball Blanket, Bath</t>
  </si>
  <si>
    <t>Oddball Sheet, Large</t>
  </si>
  <si>
    <t>Sheet, Flat VIP</t>
  </si>
  <si>
    <t>PILLOW</t>
  </si>
  <si>
    <t>Processed clean Blanket, Bath</t>
  </si>
  <si>
    <t>Processed clean Gown, I.V.</t>
  </si>
  <si>
    <t>Processed clean Gown, IV Ped L, 9-12</t>
  </si>
  <si>
    <t>Processed clean Gown, IV Ped M, 6-8</t>
  </si>
  <si>
    <t>Processed clean Gown, Patient</t>
  </si>
  <si>
    <t>Processed clean Gown, Patient 5XLG</t>
  </si>
  <si>
    <t>Processed clean Gown, Teen</t>
  </si>
  <si>
    <t>Processed clean Pillowcase</t>
  </si>
  <si>
    <t>Processed clean Robe</t>
  </si>
  <si>
    <t>Processed clean Robe, Terry</t>
  </si>
  <si>
    <t>Processed clean Sheet, Contour Blue</t>
  </si>
  <si>
    <t>Processed clean Sheet, Contour White</t>
  </si>
  <si>
    <t>Processed clean Sheet, Draw</t>
  </si>
  <si>
    <t>Processed clean Sheet, Flat Large</t>
  </si>
  <si>
    <t>Processed clean Towel, Bath 6#</t>
  </si>
  <si>
    <t>Processed clean Underpad</t>
  </si>
  <si>
    <t>Processed clean Wash Cloth</t>
  </si>
  <si>
    <t>Rental Price Per Piece</t>
  </si>
  <si>
    <t>Price Per Each</t>
  </si>
  <si>
    <t>Price Per Pound</t>
  </si>
  <si>
    <t>Customer Owned Price Per Piece</t>
  </si>
  <si>
    <t>Linen Usage</t>
  </si>
  <si>
    <t>KD-0153-25</t>
  </si>
  <si>
    <t>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</si>
</sst>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#,##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i/>
      <sz val="11"/>
      <color rgb="FFFF0000"/>
      <name val="Calibri"/>
      <family val="2"/>
    </font>
    <font>
      <b/>
      <i/>
      <u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4" fillId="4" borderId="6" xfId="0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/>
    </xf>
    <xf numFmtId="3" fontId="2" fillId="0" borderId="1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2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quotePrefix="1" applyFont="1"/>
    <xf numFmtId="4" fontId="2" fillId="0" borderId="13" xfId="0" applyNumberFormat="1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2" fillId="0" borderId="0" xfId="0" quotePrefix="1" applyFont="1"/>
    <xf numFmtId="166" fontId="2" fillId="0" borderId="12" xfId="0" applyNumberFormat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quotePrefix="1" applyFont="1"/>
    <xf numFmtId="1" fontId="2" fillId="0" borderId="22" xfId="0" applyNumberFormat="1" applyFont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17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49530</xdr:rowOff>
    </xdr:from>
    <xdr:to>
      <xdr:col>1</xdr:col>
      <xdr:colOff>1787290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B5589E-5248-4329-82B0-45EC85F40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9530"/>
          <a:ext cx="1816499" cy="521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49530</xdr:rowOff>
    </xdr:from>
    <xdr:to>
      <xdr:col>1</xdr:col>
      <xdr:colOff>1787290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BF18B-D5CD-49B0-9CA2-CDA64B02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3340"/>
          <a:ext cx="1844439" cy="489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luky-my.sharepoint.com/teams/GoshenHealth/Shared%20Documents/GO1023-%20Goshen%20Health%20Implementation%202022/04%20Workstreams/03%20Non%20Labor/03%20Data%20(Non-PHI)/01%20PO%20Data/Goshen%20Health%20-%20Rapid%20Spend%20Assessment%20-%207-1-2021%20thru%206-30-2022.xlsm?7D736F78" TargetMode="External"/><Relationship Id="rId1" Type="http://schemas.openxmlformats.org/officeDocument/2006/relationships/externalLinkPath" Target="file:///\\7D736F78\Goshen%20Health%20-%20Rapid%20Spend%20Assessment%20-%207-1-2021%20thru%206-30-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Facility Summary"/>
      <sheetName val="Manufacturer Summary"/>
      <sheetName val="Category Summary"/>
      <sheetName val="Item Summary"/>
      <sheetName val="Graph Data"/>
      <sheetName val="Sheet2"/>
      <sheetName val="Top 10"/>
    </sheetNames>
    <sheetDataSet>
      <sheetData sheetId="0"/>
      <sheetData sheetId="1"/>
      <sheetData sheetId="2"/>
      <sheetData sheetId="3"/>
      <sheetData sheetId="4"/>
      <sheetData sheetId="5">
        <row r="15">
          <cell r="F15" t="str">
            <v>Date Range: 07/01/2021 - 06/30/2022</v>
          </cell>
        </row>
        <row r="72">
          <cell r="I72">
            <v>1</v>
          </cell>
        </row>
      </sheetData>
      <sheetData sheetId="6"/>
      <sheetData sheetId="7">
        <row r="2">
          <cell r="AD2">
            <v>3</v>
          </cell>
        </row>
        <row r="3">
          <cell r="R3" t="str">
            <v>Top 10 Manufacturers</v>
          </cell>
          <cell r="S3"/>
          <cell r="T3" t="str">
            <v>Price Position</v>
          </cell>
          <cell r="U3" t="str">
            <v>Total Spend</v>
          </cell>
          <cell r="V3" t="str">
            <v>Benchmark Savings 75th %</v>
          </cell>
          <cell r="X3" t="str">
            <v>Top 10 Product Line Categories</v>
          </cell>
          <cell r="Y3"/>
          <cell r="Z3" t="str">
            <v>Price Position</v>
          </cell>
          <cell r="AA3" t="str">
            <v>Total Spend</v>
          </cell>
          <cell r="AB3" t="str">
            <v>Benchmark Savings 75th %</v>
          </cell>
          <cell r="AD3" t="str">
            <v>Top 10 Items</v>
          </cell>
          <cell r="AE3" t="str">
            <v>Item Description</v>
          </cell>
          <cell r="AF3"/>
          <cell r="AG3" t="str">
            <v>Price Position</v>
          </cell>
          <cell r="AH3" t="str">
            <v>Total Spend</v>
          </cell>
          <cell r="AI3" t="str">
            <v>Benchmark Savings 75th %</v>
          </cell>
        </row>
        <row r="4">
          <cell r="R4" t="str">
            <v>ZIMMER BIOMET</v>
          </cell>
          <cell r="S4"/>
          <cell r="T4">
            <v>29.225478590041167</v>
          </cell>
          <cell r="U4">
            <v>1475077.0006000013</v>
          </cell>
          <cell r="V4">
            <v>429551.56289999973</v>
          </cell>
          <cell r="X4" t="str">
            <v>ORTHOPEDIC | SPINE | FIXATION | IMPLANT</v>
          </cell>
          <cell r="Y4"/>
          <cell r="Z4">
            <v>11.051090193307424</v>
          </cell>
          <cell r="AA4">
            <v>478602.07999999996</v>
          </cell>
          <cell r="AB4">
            <v>183377.12829999998</v>
          </cell>
          <cell r="AD4" t="str">
            <v>L331</v>
          </cell>
          <cell r="AE4" t="str">
            <v>PACEMAKER ACCOLADE MRI DR EL</v>
          </cell>
          <cell r="AF4"/>
          <cell r="AG4">
            <v>44.363813176426881</v>
          </cell>
          <cell r="AH4">
            <v>366078</v>
          </cell>
          <cell r="AI4">
            <v>80233.356</v>
          </cell>
        </row>
        <row r="5">
          <cell r="R5" t="str">
            <v>JOHNSON &amp; JOHNSON HEALTHCARE</v>
          </cell>
          <cell r="S5"/>
          <cell r="T5">
            <v>23.432523360838356</v>
          </cell>
          <cell r="U5">
            <v>1543229.9575999992</v>
          </cell>
          <cell r="V5">
            <v>403518.08529999998</v>
          </cell>
          <cell r="X5" t="str">
            <v>MONITORING | ASSESSMENT | SUPPLIES</v>
          </cell>
          <cell r="Y5"/>
          <cell r="Z5">
            <v>43.273401384525151</v>
          </cell>
          <cell r="AA5">
            <v>663606.72200000007</v>
          </cell>
          <cell r="AB5">
            <v>139214.98710000006</v>
          </cell>
          <cell r="AD5" t="str">
            <v>4003</v>
          </cell>
          <cell r="AE5" t="str">
            <v>SENSOR OXIMETER PULSE RD SET ADHESIVE HAND FOOT STRIP NONSTERILE DISPOSABLE NEONATAL</v>
          </cell>
          <cell r="AF5"/>
          <cell r="AG5">
            <v>41.156392952143648</v>
          </cell>
          <cell r="AH5">
            <v>207893.15669999999</v>
          </cell>
          <cell r="AI5">
            <v>58144.8511</v>
          </cell>
        </row>
        <row r="6">
          <cell r="R6" t="str">
            <v>BOSTON SCIENTIFIC CORPORATION</v>
          </cell>
          <cell r="S6"/>
          <cell r="T6">
            <v>48.040688209107593</v>
          </cell>
          <cell r="U6">
            <v>2023012.0499999998</v>
          </cell>
          <cell r="V6">
            <v>316769.70940000028</v>
          </cell>
          <cell r="X6" t="str">
            <v>PHARMACY | SOLUTION | IV / IRRIGATION</v>
          </cell>
          <cell r="Y6"/>
          <cell r="Z6">
            <v>13.789440320833132</v>
          </cell>
          <cell r="AA6">
            <v>309207.40999999997</v>
          </cell>
          <cell r="AB6">
            <v>128891.58880000001</v>
          </cell>
          <cell r="AD6" t="str">
            <v>7510800</v>
          </cell>
          <cell r="AE6" t="str">
            <v>KIT GRAFT BONE ALLOGRAFT INFUSE PROTEIN COLLAGEN ABSORBABLE WATER SYRINGE SPONGE STERILE DISPOSABLE LG 2.5 X 5.0CM</v>
          </cell>
          <cell r="AF6"/>
          <cell r="AG6">
            <v>8.0622345437413934</v>
          </cell>
          <cell r="AH6">
            <v>275940</v>
          </cell>
          <cell r="AI6">
            <v>52866.820200000002</v>
          </cell>
        </row>
        <row r="7">
          <cell r="R7" t="str">
            <v>MEDTRONIC USA INC</v>
          </cell>
          <cell r="S7"/>
          <cell r="T7">
            <v>17.50009909871428</v>
          </cell>
          <cell r="U7">
            <v>1189408.0259000002</v>
          </cell>
          <cell r="V7">
            <v>314756.20569999999</v>
          </cell>
          <cell r="X7" t="str">
            <v>ORTHOPEDIC | JOINT | SHOULDER</v>
          </cell>
          <cell r="Y7"/>
          <cell r="Z7">
            <v>14.290850368245788</v>
          </cell>
          <cell r="AA7">
            <v>329128.08999999997</v>
          </cell>
          <cell r="AB7">
            <v>113606.2392</v>
          </cell>
          <cell r="AD7" t="str">
            <v>2426-0500</v>
          </cell>
          <cell r="AE7" t="str">
            <v>TUBING IV ALARIS 20 DROP ML MALE LL 3 NDL FREE VLV CHECK VLV 1 ROLLER CLAMP 1 SLIDE CLAMP LF 27ML PRIMING 127IN</v>
          </cell>
          <cell r="AF7"/>
          <cell r="AG7">
            <v>42.659526730738648</v>
          </cell>
          <cell r="AH7">
            <v>176052.1366</v>
          </cell>
          <cell r="AI7">
            <v>49425.0386</v>
          </cell>
        </row>
        <row r="8">
          <cell r="R8" t="str">
            <v>BECTON DICKINSON</v>
          </cell>
          <cell r="S8"/>
          <cell r="T8">
            <v>56.457177376264752</v>
          </cell>
          <cell r="U8">
            <v>1538796.8914999999</v>
          </cell>
          <cell r="V8">
            <v>212016.3921</v>
          </cell>
          <cell r="X8" t="str">
            <v>INTRAVENOUS | TUBING / SET / ACCESSORIES</v>
          </cell>
          <cell r="Y8"/>
          <cell r="Z8">
            <v>42.338510286845754</v>
          </cell>
          <cell r="AA8">
            <v>445255.56499999994</v>
          </cell>
          <cell r="AB8">
            <v>86530.154699999999</v>
          </cell>
          <cell r="AD8" t="str">
            <v>84332412</v>
          </cell>
          <cell r="AE8" t="str">
            <v>SPACER SPINAL TITAN ADAPTIX LATEX FREE STERILE DISPOSABLE 24 X 12MM</v>
          </cell>
          <cell r="AF8"/>
          <cell r="AG8">
            <v>0</v>
          </cell>
          <cell r="AH8">
            <v>90077.5</v>
          </cell>
          <cell r="AI8">
            <v>39565.3842</v>
          </cell>
        </row>
        <row r="9">
          <cell r="R9" t="str">
            <v>MEDLINE INDUSTRIES INC</v>
          </cell>
          <cell r="S9"/>
          <cell r="T9">
            <v>34.549743231184969</v>
          </cell>
          <cell r="U9">
            <v>1591053.5330000003</v>
          </cell>
          <cell r="V9">
            <v>158337.15720000007</v>
          </cell>
          <cell r="X9" t="str">
            <v>ORTHOPEDIC | JOINT | KNEE | FEMORAL COMPONENT</v>
          </cell>
          <cell r="Y9"/>
          <cell r="Z9">
            <v>33.056437429106715</v>
          </cell>
          <cell r="AA9">
            <v>313847.66999999987</v>
          </cell>
          <cell r="AB9">
            <v>82190.330399999977</v>
          </cell>
          <cell r="AD9" t="str">
            <v>610130</v>
          </cell>
          <cell r="AE9" t="str">
            <v>DEVICE CLOSURE VASCULAR ANGIO-SEAL VIP STERILE DISPOSABLE 0.035IN 6FR</v>
          </cell>
          <cell r="AF9"/>
          <cell r="AG9">
            <v>0</v>
          </cell>
          <cell r="AH9">
            <v>59520</v>
          </cell>
          <cell r="AI9">
            <v>35744.944000000003</v>
          </cell>
        </row>
        <row r="10">
          <cell r="R10" t="str">
            <v>STRYKER CORPORATION</v>
          </cell>
          <cell r="S10"/>
          <cell r="T10">
            <v>41.516702060021508</v>
          </cell>
          <cell r="U10">
            <v>548850.59570000018</v>
          </cell>
          <cell r="V10">
            <v>113766.79279999997</v>
          </cell>
          <cell r="X10" t="str">
            <v>CV | CRM | PACEMAKER | DUAL CHAMBER</v>
          </cell>
          <cell r="Y10"/>
          <cell r="Z10">
            <v>44.046280237087949</v>
          </cell>
          <cell r="AA10">
            <v>370158</v>
          </cell>
          <cell r="AB10">
            <v>81849.395300000004</v>
          </cell>
          <cell r="AD10" t="str">
            <v>33135T</v>
          </cell>
          <cell r="AE10" t="str">
            <v>CABLE SYSTEM EKG 5 LEAD 10 PIN DUAL CONNECTION DISPOSABLE</v>
          </cell>
          <cell r="AF10"/>
          <cell r="AG10">
            <v>34.909652032474128</v>
          </cell>
          <cell r="AH10">
            <v>140789.10190000001</v>
          </cell>
          <cell r="AI10">
            <v>32203.86</v>
          </cell>
        </row>
        <row r="11">
          <cell r="R11" t="str">
            <v>CARDINAL HEALTH INC</v>
          </cell>
          <cell r="S11"/>
          <cell r="T11">
            <v>47.092348944447465</v>
          </cell>
          <cell r="U11">
            <v>620125.63029999973</v>
          </cell>
          <cell r="V11">
            <v>111909.94780000001</v>
          </cell>
          <cell r="X11" t="str">
            <v>SURGICAL ENERGY | ELECTROSURGICAL</v>
          </cell>
          <cell r="Y11"/>
          <cell r="Z11">
            <v>30.511786518835333</v>
          </cell>
          <cell r="AA11">
            <v>456748.32359999995</v>
          </cell>
          <cell r="AB11">
            <v>72692.7111</v>
          </cell>
          <cell r="AD11" t="str">
            <v>ULTRASORB3136</v>
          </cell>
          <cell r="AE11" t="str">
            <v>UNDERPAD INCONTINENCE ULTRA-SORBS AP LATEX FREE ULTRA ABSORBENCY THERMOBOND CORE DISPOSABLE WHITE 31 X 36IN</v>
          </cell>
          <cell r="AF11"/>
          <cell r="AG11">
            <v>0</v>
          </cell>
          <cell r="AH11">
            <v>54534.79</v>
          </cell>
          <cell r="AI11">
            <v>23674.812000000002</v>
          </cell>
        </row>
        <row r="12">
          <cell r="R12" t="str">
            <v>BAXTER HEALTHCARE CORPORATION</v>
          </cell>
          <cell r="S12"/>
          <cell r="T12">
            <v>8.8742095910408789</v>
          </cell>
          <cell r="U12">
            <v>245914.28829999999</v>
          </cell>
          <cell r="V12">
            <v>107603.76440000003</v>
          </cell>
          <cell r="X12" t="str">
            <v>ENDO | ENDOMECHANICAL / CLIP</v>
          </cell>
          <cell r="Y12"/>
          <cell r="Z12">
            <v>16.957310841157852</v>
          </cell>
          <cell r="AA12">
            <v>310525.01699999999</v>
          </cell>
          <cell r="AB12">
            <v>71248.153399999996</v>
          </cell>
          <cell r="AD12" t="str">
            <v>2B1324X</v>
          </cell>
          <cell r="AE12" t="str">
            <v>SOLUTION IV SODIUM CHLORIDE .9 PERCENT VIAFLEX PLASTIC CONTAINER 1000ML</v>
          </cell>
          <cell r="AF12"/>
          <cell r="AG12">
            <v>20.17699463271056</v>
          </cell>
          <cell r="AH12">
            <v>63532.589800000002</v>
          </cell>
          <cell r="AI12">
            <v>22421.672600000002</v>
          </cell>
        </row>
        <row r="13">
          <cell r="R13" t="str">
            <v>MASIMO CORPORATION</v>
          </cell>
          <cell r="S13"/>
          <cell r="T13">
            <v>41.447648165569142</v>
          </cell>
          <cell r="U13">
            <v>276380.40059999999</v>
          </cell>
          <cell r="V13">
            <v>71931.915200000003</v>
          </cell>
          <cell r="X13" t="str">
            <v>ORTHOPEDIC | JOINT | HIP | ACETABULAR SHELL / CUP</v>
          </cell>
          <cell r="Y13"/>
          <cell r="Z13">
            <v>12.357770913289027</v>
          </cell>
          <cell r="AA13">
            <v>160245.5</v>
          </cell>
          <cell r="AB13">
            <v>66852.028999999995</v>
          </cell>
          <cell r="AD13" t="str">
            <v>SHW20-75</v>
          </cell>
          <cell r="AE13" t="str">
            <v>SET NEEDLE INFUSION POWERLOC EZ LATEX FREE WINGED POWER INJECTION STERILE DISPOSABLE 5.0ML PER SEC 20GA 0.75IN</v>
          </cell>
          <cell r="AF13"/>
          <cell r="AG13">
            <v>0</v>
          </cell>
          <cell r="AH13">
            <v>41832.3632</v>
          </cell>
          <cell r="AI13">
            <v>21559.25</v>
          </cell>
        </row>
        <row r="14">
          <cell r="R14" t="str">
            <v>Total</v>
          </cell>
          <cell r="S14"/>
          <cell r="T14">
            <v>34.813661862723009</v>
          </cell>
          <cell r="U14">
            <v>11051848.373499999</v>
          </cell>
          <cell r="V14">
            <v>2240161.5328000002</v>
          </cell>
          <cell r="X14" t="str">
            <v>Total</v>
          </cell>
          <cell r="Y14"/>
          <cell r="Z14">
            <v>26.167287849323412</v>
          </cell>
          <cell r="AA14">
            <v>3837324.3775999998</v>
          </cell>
          <cell r="AB14">
            <v>1026452.7172999998</v>
          </cell>
          <cell r="AD14"/>
          <cell r="AE14" t="str">
            <v>Total</v>
          </cell>
          <cell r="AF14"/>
          <cell r="AG14">
            <v>19.132861406823526</v>
          </cell>
          <cell r="AH14">
            <v>1476249.6382000002</v>
          </cell>
          <cell r="AI14">
            <v>415839.98869999999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9.9978637043366805E-2"/>
  </sheetPr>
  <dimension ref="B4:S62"/>
  <sheetViews>
    <sheetView showGridLines="0" tabSelected="1" zoomScaleNormal="100" workbookViewId="0">
      <pane xSplit="4" ySplit="16" topLeftCell="K44" activePane="bottomRight" state="frozen"/>
      <selection pane="topRight" activeCell="E1" sqref="E1"/>
      <selection pane="bottomLeft" activeCell="A15" sqref="A15"/>
      <selection pane="bottomRight" activeCell="K46" sqref="K46"/>
    </sheetView>
  </sheetViews>
  <sheetFormatPr defaultColWidth="8.85546875" defaultRowHeight="15" x14ac:dyDescent="0.25"/>
  <cols>
    <col min="1" max="1" width="1.28515625" style="2" customWidth="1"/>
    <col min="2" max="2" width="41.7109375" style="2" bestFit="1" customWidth="1"/>
    <col min="3" max="4" width="15.7109375" style="2" customWidth="1"/>
    <col min="5" max="5" width="1.42578125" style="2" customWidth="1"/>
    <col min="6" max="6" width="41.7109375" style="2" customWidth="1"/>
    <col min="7" max="9" width="15.7109375" style="2" customWidth="1"/>
    <col min="10" max="10" width="1.42578125" style="2" customWidth="1"/>
    <col min="11" max="11" width="41.7109375" style="2" customWidth="1"/>
    <col min="12" max="14" width="15.7109375" style="2" customWidth="1"/>
    <col min="15" max="15" width="1.42578125" style="2" customWidth="1"/>
    <col min="16" max="16" width="41.7109375" style="2" customWidth="1"/>
    <col min="17" max="19" width="15.7109375" style="2" customWidth="1"/>
    <col min="20" max="16384" width="8.85546875" style="2"/>
  </cols>
  <sheetData>
    <row r="4" spans="2:19" x14ac:dyDescent="0.25">
      <c r="B4" s="1" t="s">
        <v>0</v>
      </c>
    </row>
    <row r="5" spans="2:19" x14ac:dyDescent="0.25">
      <c r="B5" s="3" t="s">
        <v>1</v>
      </c>
      <c r="D5" s="4"/>
    </row>
    <row r="6" spans="2:19" x14ac:dyDescent="0.25">
      <c r="B6" s="2" t="str" cm="1">
        <f t="array" aca="1" ref="B6" ca="1">MID(CELL("filename", A1), FIND("]", CELL("filename", A1))+1, 255)</f>
        <v>King's Daughters (Main)</v>
      </c>
    </row>
    <row r="7" spans="2:19" ht="7.15" customHeight="1" x14ac:dyDescent="0.25"/>
    <row r="9" spans="2:19" x14ac:dyDescent="0.25">
      <c r="B9" s="18"/>
    </row>
    <row r="10" spans="2:19" x14ac:dyDescent="0.25">
      <c r="B10" s="19"/>
    </row>
    <row r="11" spans="2:19" x14ac:dyDescent="0.25">
      <c r="B11" s="19"/>
      <c r="N11" s="16"/>
      <c r="S11" s="16"/>
    </row>
    <row r="12" spans="2:19" x14ac:dyDescent="0.25">
      <c r="B12" s="25"/>
      <c r="C12" s="17"/>
      <c r="D12" s="17"/>
      <c r="N12" s="16"/>
      <c r="S12" s="16"/>
    </row>
    <row r="13" spans="2:19" ht="9.75" customHeight="1" x14ac:dyDescent="0.25">
      <c r="B13" s="25"/>
      <c r="C13" s="17"/>
      <c r="D13" s="17"/>
      <c r="N13" s="16"/>
      <c r="S13" s="16"/>
    </row>
    <row r="14" spans="2:19" x14ac:dyDescent="0.25">
      <c r="B14" s="26"/>
      <c r="C14" s="5"/>
      <c r="I14" s="23" t="s">
        <v>2</v>
      </c>
      <c r="L14" s="23" t="s">
        <v>2</v>
      </c>
      <c r="N14" s="23" t="s">
        <v>2</v>
      </c>
      <c r="Q14" s="24" t="s">
        <v>2</v>
      </c>
      <c r="S14" s="23" t="s">
        <v>2</v>
      </c>
    </row>
    <row r="15" spans="2:19" x14ac:dyDescent="0.25">
      <c r="B15" s="61" t="s">
        <v>3</v>
      </c>
      <c r="C15" s="62"/>
      <c r="D15" s="63"/>
      <c r="F15" s="64" t="s">
        <v>4</v>
      </c>
      <c r="G15" s="65"/>
      <c r="H15" s="65"/>
      <c r="I15" s="66"/>
      <c r="K15" s="67" t="s">
        <v>5</v>
      </c>
      <c r="L15" s="68"/>
      <c r="M15" s="68"/>
      <c r="N15" s="69"/>
      <c r="P15" s="67" t="s">
        <v>6</v>
      </c>
      <c r="Q15" s="68"/>
      <c r="R15" s="68"/>
      <c r="S15" s="69"/>
    </row>
    <row r="16" spans="2:19" x14ac:dyDescent="0.25">
      <c r="B16" s="6" t="s">
        <v>7</v>
      </c>
      <c r="C16" s="7" t="s">
        <v>8</v>
      </c>
      <c r="D16" s="8" t="s">
        <v>9</v>
      </c>
      <c r="F16" s="9" t="s">
        <v>7</v>
      </c>
      <c r="G16" s="21" t="s">
        <v>10</v>
      </c>
      <c r="H16" s="22" t="s">
        <v>11</v>
      </c>
      <c r="I16" s="10" t="s">
        <v>12</v>
      </c>
      <c r="K16" s="9" t="s">
        <v>7</v>
      </c>
      <c r="L16" s="22" t="s">
        <v>10</v>
      </c>
      <c r="M16" s="21" t="s">
        <v>11</v>
      </c>
      <c r="N16" s="10" t="s">
        <v>12</v>
      </c>
      <c r="P16" s="9" t="s">
        <v>7</v>
      </c>
      <c r="Q16" s="22" t="s">
        <v>10</v>
      </c>
      <c r="R16" s="21" t="s">
        <v>11</v>
      </c>
      <c r="S16" s="10" t="s">
        <v>12</v>
      </c>
    </row>
    <row r="17" spans="2:19" x14ac:dyDescent="0.25">
      <c r="B17" s="11" t="s">
        <v>13</v>
      </c>
      <c r="C17" s="12">
        <v>4886.1413041586284</v>
      </c>
      <c r="D17" s="12">
        <f t="shared" ref="D17:D62" si="0">C17/31</f>
        <v>157.61746142447188</v>
      </c>
      <c r="F17" s="49"/>
      <c r="G17" s="50"/>
      <c r="H17" s="51"/>
      <c r="I17" s="51" t="str">
        <f>IFERROR(IF(ISBLANK(H17)=TRUE, "", G17*H17), "-")</f>
        <v/>
      </c>
      <c r="J17" s="13"/>
      <c r="K17" s="49"/>
      <c r="L17" s="58" t="str">
        <f>IF(ISBLANK(G17)=TRUE, "", G17)</f>
        <v/>
      </c>
      <c r="M17" s="51"/>
      <c r="N17" s="51" t="str">
        <f>IFERROR(IF(ISBLANK(M17)=TRUE, "", L17*M17), "-")</f>
        <v/>
      </c>
      <c r="O17" s="13"/>
      <c r="P17" s="49"/>
      <c r="Q17" s="50" t="str">
        <f>IF(ISBLANK(G17)=TRUE, "", G17)</f>
        <v/>
      </c>
      <c r="R17" s="51"/>
      <c r="S17" s="51" t="str">
        <f>IFERROR(IF(ISBLANK(R17)=TRUE, "", Q17*R17), "-")</f>
        <v/>
      </c>
    </row>
    <row r="18" spans="2:19" x14ac:dyDescent="0.25">
      <c r="B18" s="14" t="s">
        <v>14</v>
      </c>
      <c r="C18" s="12">
        <v>46996.15074516723</v>
      </c>
      <c r="D18" s="12">
        <f t="shared" si="0"/>
        <v>1516.00486274733</v>
      </c>
      <c r="F18" s="52"/>
      <c r="G18" s="53"/>
      <c r="H18" s="54"/>
      <c r="I18" s="54" t="str">
        <f t="shared" ref="I18:I62" si="1">IFERROR(IF(ISBLANK(H18)=TRUE, "", G18*H18), "-")</f>
        <v/>
      </c>
      <c r="J18" s="13"/>
      <c r="K18" s="52"/>
      <c r="L18" s="59" t="str">
        <f t="shared" ref="L18:L62" si="2">IF(ISBLANK(G18)=TRUE, "", G18)</f>
        <v/>
      </c>
      <c r="M18" s="54"/>
      <c r="N18" s="54" t="str">
        <f t="shared" ref="N18:N62" si="3">IFERROR(IF(ISBLANK(M18)=TRUE, "", L18*M18), "-")</f>
        <v/>
      </c>
      <c r="O18" s="13"/>
      <c r="P18" s="52"/>
      <c r="Q18" s="53" t="str">
        <f t="shared" ref="Q18:Q62" si="4">IF(ISBLANK(G18)=TRUE, "", G18)</f>
        <v/>
      </c>
      <c r="R18" s="54"/>
      <c r="S18" s="54" t="str">
        <f t="shared" ref="S18:S62" si="5">IFERROR(IF(ISBLANK(R18)=TRUE, "", Q18*R18), "-")</f>
        <v/>
      </c>
    </row>
    <row r="19" spans="2:19" x14ac:dyDescent="0.25">
      <c r="B19" s="14" t="s">
        <v>15</v>
      </c>
      <c r="C19" s="12">
        <v>30024.883623574235</v>
      </c>
      <c r="D19" s="12">
        <f t="shared" si="0"/>
        <v>968.54463301852365</v>
      </c>
      <c r="F19" s="52"/>
      <c r="G19" s="53"/>
      <c r="H19" s="54"/>
      <c r="I19" s="54" t="str">
        <f t="shared" si="1"/>
        <v/>
      </c>
      <c r="J19" s="13"/>
      <c r="K19" s="52"/>
      <c r="L19" s="59" t="str">
        <f t="shared" si="2"/>
        <v/>
      </c>
      <c r="M19" s="54"/>
      <c r="N19" s="54" t="str">
        <f t="shared" si="3"/>
        <v/>
      </c>
      <c r="O19" s="13"/>
      <c r="P19" s="52"/>
      <c r="Q19" s="53" t="str">
        <f t="shared" si="4"/>
        <v/>
      </c>
      <c r="R19" s="54"/>
      <c r="S19" s="54" t="str">
        <f t="shared" si="5"/>
        <v/>
      </c>
    </row>
    <row r="20" spans="2:19" x14ac:dyDescent="0.25">
      <c r="B20" s="14" t="s">
        <v>16</v>
      </c>
      <c r="C20" s="12">
        <v>16236.628698152541</v>
      </c>
      <c r="D20" s="12">
        <f t="shared" si="0"/>
        <v>523.76221606943682</v>
      </c>
      <c r="F20" s="52"/>
      <c r="G20" s="53"/>
      <c r="H20" s="54"/>
      <c r="I20" s="54" t="str">
        <f t="shared" si="1"/>
        <v/>
      </c>
      <c r="J20" s="13"/>
      <c r="K20" s="52"/>
      <c r="L20" s="59" t="str">
        <f t="shared" si="2"/>
        <v/>
      </c>
      <c r="M20" s="54"/>
      <c r="N20" s="54" t="str">
        <f t="shared" si="3"/>
        <v/>
      </c>
      <c r="O20" s="13"/>
      <c r="P20" s="52"/>
      <c r="Q20" s="53" t="str">
        <f t="shared" si="4"/>
        <v/>
      </c>
      <c r="R20" s="54"/>
      <c r="S20" s="54" t="str">
        <f t="shared" si="5"/>
        <v/>
      </c>
    </row>
    <row r="21" spans="2:19" x14ac:dyDescent="0.25">
      <c r="B21" s="14" t="s">
        <v>17</v>
      </c>
      <c r="C21" s="12">
        <v>10193.67290744399</v>
      </c>
      <c r="D21" s="12">
        <f t="shared" si="0"/>
        <v>328.82815830464483</v>
      </c>
      <c r="F21" s="52"/>
      <c r="G21" s="53"/>
      <c r="H21" s="54"/>
      <c r="I21" s="54" t="str">
        <f t="shared" si="1"/>
        <v/>
      </c>
      <c r="J21" s="13"/>
      <c r="K21" s="52"/>
      <c r="L21" s="59" t="str">
        <f t="shared" si="2"/>
        <v/>
      </c>
      <c r="M21" s="54"/>
      <c r="N21" s="54" t="str">
        <f t="shared" si="3"/>
        <v/>
      </c>
      <c r="O21" s="13"/>
      <c r="P21" s="52"/>
      <c r="Q21" s="53" t="str">
        <f t="shared" si="4"/>
        <v/>
      </c>
      <c r="R21" s="54"/>
      <c r="S21" s="54" t="str">
        <f t="shared" si="5"/>
        <v/>
      </c>
    </row>
    <row r="22" spans="2:19" x14ac:dyDescent="0.25">
      <c r="B22" s="14" t="s">
        <v>18</v>
      </c>
      <c r="C22" s="12">
        <v>38855.833559428633</v>
      </c>
      <c r="D22" s="12">
        <f t="shared" si="0"/>
        <v>1253.4139857880205</v>
      </c>
      <c r="F22" s="52"/>
      <c r="G22" s="53"/>
      <c r="H22" s="54"/>
      <c r="I22" s="54" t="str">
        <f t="shared" si="1"/>
        <v/>
      </c>
      <c r="J22" s="13"/>
      <c r="K22" s="52"/>
      <c r="L22" s="59" t="str">
        <f t="shared" si="2"/>
        <v/>
      </c>
      <c r="M22" s="54"/>
      <c r="N22" s="54" t="str">
        <f t="shared" si="3"/>
        <v/>
      </c>
      <c r="O22" s="13"/>
      <c r="P22" s="52"/>
      <c r="Q22" s="53" t="str">
        <f t="shared" si="4"/>
        <v/>
      </c>
      <c r="R22" s="54"/>
      <c r="S22" s="54" t="str">
        <f t="shared" si="5"/>
        <v/>
      </c>
    </row>
    <row r="23" spans="2:19" x14ac:dyDescent="0.25">
      <c r="B23" s="14" t="s">
        <v>19</v>
      </c>
      <c r="C23" s="12">
        <v>28136.858984090522</v>
      </c>
      <c r="D23" s="12">
        <f t="shared" si="0"/>
        <v>907.64061239001683</v>
      </c>
      <c r="F23" s="52"/>
      <c r="G23" s="53"/>
      <c r="H23" s="54"/>
      <c r="I23" s="54" t="str">
        <f t="shared" si="1"/>
        <v/>
      </c>
      <c r="J23" s="13"/>
      <c r="K23" s="52"/>
      <c r="L23" s="59" t="str">
        <f t="shared" si="2"/>
        <v/>
      </c>
      <c r="M23" s="54"/>
      <c r="N23" s="54" t="str">
        <f t="shared" si="3"/>
        <v/>
      </c>
      <c r="O23" s="13"/>
      <c r="P23" s="52"/>
      <c r="Q23" s="53" t="str">
        <f t="shared" si="4"/>
        <v/>
      </c>
      <c r="R23" s="54"/>
      <c r="S23" s="54" t="str">
        <f t="shared" si="5"/>
        <v/>
      </c>
    </row>
    <row r="24" spans="2:19" x14ac:dyDescent="0.25">
      <c r="B24" s="14" t="s">
        <v>20</v>
      </c>
      <c r="C24" s="12">
        <v>84105.388227064934</v>
      </c>
      <c r="D24" s="12">
        <f t="shared" si="0"/>
        <v>2713.0770395827399</v>
      </c>
      <c r="F24" s="52"/>
      <c r="G24" s="53"/>
      <c r="H24" s="54"/>
      <c r="I24" s="54" t="str">
        <f t="shared" si="1"/>
        <v/>
      </c>
      <c r="J24" s="13"/>
      <c r="K24" s="52"/>
      <c r="L24" s="59" t="str">
        <f t="shared" si="2"/>
        <v/>
      </c>
      <c r="M24" s="54"/>
      <c r="N24" s="54" t="str">
        <f t="shared" si="3"/>
        <v/>
      </c>
      <c r="O24" s="13"/>
      <c r="P24" s="52"/>
      <c r="Q24" s="53" t="str">
        <f t="shared" si="4"/>
        <v/>
      </c>
      <c r="R24" s="54"/>
      <c r="S24" s="54" t="str">
        <f t="shared" si="5"/>
        <v/>
      </c>
    </row>
    <row r="25" spans="2:19" x14ac:dyDescent="0.25">
      <c r="B25" s="14" t="s">
        <v>21</v>
      </c>
      <c r="C25" s="12">
        <v>9185.8085086298343</v>
      </c>
      <c r="D25" s="12">
        <f t="shared" si="0"/>
        <v>296.3164035041882</v>
      </c>
      <c r="F25" s="52"/>
      <c r="G25" s="53"/>
      <c r="H25" s="54"/>
      <c r="I25" s="54" t="str">
        <f t="shared" si="1"/>
        <v/>
      </c>
      <c r="J25" s="13"/>
      <c r="K25" s="52"/>
      <c r="L25" s="59" t="str">
        <f t="shared" si="2"/>
        <v/>
      </c>
      <c r="M25" s="54"/>
      <c r="N25" s="54" t="str">
        <f t="shared" si="3"/>
        <v/>
      </c>
      <c r="O25" s="13"/>
      <c r="P25" s="52"/>
      <c r="Q25" s="53" t="str">
        <f t="shared" si="4"/>
        <v/>
      </c>
      <c r="R25" s="54"/>
      <c r="S25" s="54" t="str">
        <f t="shared" si="5"/>
        <v/>
      </c>
    </row>
    <row r="26" spans="2:19" x14ac:dyDescent="0.25">
      <c r="B26" s="14" t="s">
        <v>22</v>
      </c>
      <c r="C26" s="12">
        <v>1719.6109209102813</v>
      </c>
      <c r="D26" s="12">
        <f t="shared" si="0"/>
        <v>55.471320029363909</v>
      </c>
      <c r="F26" s="52"/>
      <c r="G26" s="53"/>
      <c r="H26" s="54"/>
      <c r="I26" s="54" t="str">
        <f t="shared" si="1"/>
        <v/>
      </c>
      <c r="J26" s="13"/>
      <c r="K26" s="52"/>
      <c r="L26" s="59" t="str">
        <f t="shared" si="2"/>
        <v/>
      </c>
      <c r="M26" s="54"/>
      <c r="N26" s="54" t="str">
        <f t="shared" si="3"/>
        <v/>
      </c>
      <c r="O26" s="13"/>
      <c r="P26" s="52"/>
      <c r="Q26" s="53" t="str">
        <f t="shared" si="4"/>
        <v/>
      </c>
      <c r="R26" s="54"/>
      <c r="S26" s="54" t="str">
        <f t="shared" si="5"/>
        <v/>
      </c>
    </row>
    <row r="27" spans="2:19" x14ac:dyDescent="0.25">
      <c r="B27" s="14" t="s">
        <v>23</v>
      </c>
      <c r="C27" s="12">
        <v>311.76514436266882</v>
      </c>
      <c r="D27" s="12">
        <f t="shared" si="0"/>
        <v>10.056940140731252</v>
      </c>
      <c r="F27" s="52"/>
      <c r="G27" s="53"/>
      <c r="H27" s="54"/>
      <c r="I27" s="54" t="str">
        <f t="shared" si="1"/>
        <v/>
      </c>
      <c r="J27" s="13"/>
      <c r="K27" s="52"/>
      <c r="L27" s="59" t="str">
        <f t="shared" si="2"/>
        <v/>
      </c>
      <c r="M27" s="54"/>
      <c r="N27" s="54" t="str">
        <f t="shared" si="3"/>
        <v/>
      </c>
      <c r="O27" s="13"/>
      <c r="P27" s="52"/>
      <c r="Q27" s="53" t="str">
        <f t="shared" si="4"/>
        <v/>
      </c>
      <c r="R27" s="54"/>
      <c r="S27" s="54" t="str">
        <f t="shared" si="5"/>
        <v/>
      </c>
    </row>
    <row r="28" spans="2:19" x14ac:dyDescent="0.25">
      <c r="B28" s="14" t="s">
        <v>24</v>
      </c>
      <c r="C28" s="12">
        <v>2999.3719586374696</v>
      </c>
      <c r="D28" s="12">
        <f t="shared" si="0"/>
        <v>96.753934149595793</v>
      </c>
      <c r="F28" s="52"/>
      <c r="G28" s="53"/>
      <c r="H28" s="54"/>
      <c r="I28" s="54" t="str">
        <f t="shared" si="1"/>
        <v/>
      </c>
      <c r="J28" s="13"/>
      <c r="K28" s="52"/>
      <c r="L28" s="59" t="str">
        <f t="shared" si="2"/>
        <v/>
      </c>
      <c r="M28" s="54"/>
      <c r="N28" s="54" t="str">
        <f t="shared" si="3"/>
        <v/>
      </c>
      <c r="O28" s="13"/>
      <c r="P28" s="52"/>
      <c r="Q28" s="53" t="str">
        <f t="shared" si="4"/>
        <v/>
      </c>
      <c r="R28" s="54"/>
      <c r="S28" s="54" t="str">
        <f t="shared" si="5"/>
        <v/>
      </c>
    </row>
    <row r="29" spans="2:19" x14ac:dyDescent="0.25">
      <c r="B29" s="14" t="s">
        <v>25</v>
      </c>
      <c r="C29" s="12">
        <v>6288.8542052927942</v>
      </c>
      <c r="D29" s="12">
        <f t="shared" si="0"/>
        <v>202.86626468686433</v>
      </c>
      <c r="F29" s="52"/>
      <c r="G29" s="53"/>
      <c r="H29" s="54"/>
      <c r="I29" s="54" t="str">
        <f t="shared" si="1"/>
        <v/>
      </c>
      <c r="J29" s="13"/>
      <c r="K29" s="52"/>
      <c r="L29" s="59" t="str">
        <f t="shared" si="2"/>
        <v/>
      </c>
      <c r="M29" s="54"/>
      <c r="N29" s="54" t="str">
        <f t="shared" si="3"/>
        <v/>
      </c>
      <c r="O29" s="13"/>
      <c r="P29" s="52"/>
      <c r="Q29" s="53" t="str">
        <f t="shared" si="4"/>
        <v/>
      </c>
      <c r="R29" s="54"/>
      <c r="S29" s="54" t="str">
        <f t="shared" si="5"/>
        <v/>
      </c>
    </row>
    <row r="30" spans="2:19" x14ac:dyDescent="0.25">
      <c r="B30" s="14" t="s">
        <v>26</v>
      </c>
      <c r="C30" s="12">
        <v>2724.7338807785891</v>
      </c>
      <c r="D30" s="12">
        <f t="shared" si="0"/>
        <v>87.894641315438363</v>
      </c>
      <c r="F30" s="52"/>
      <c r="G30" s="53"/>
      <c r="H30" s="54"/>
      <c r="I30" s="54" t="str">
        <f t="shared" si="1"/>
        <v/>
      </c>
      <c r="J30" s="13"/>
      <c r="K30" s="52"/>
      <c r="L30" s="59" t="str">
        <f t="shared" si="2"/>
        <v/>
      </c>
      <c r="M30" s="54"/>
      <c r="N30" s="54" t="str">
        <f t="shared" si="3"/>
        <v/>
      </c>
      <c r="O30" s="13"/>
      <c r="P30" s="52"/>
      <c r="Q30" s="53" t="str">
        <f t="shared" si="4"/>
        <v/>
      </c>
      <c r="R30" s="54"/>
      <c r="S30" s="54" t="str">
        <f t="shared" si="5"/>
        <v/>
      </c>
    </row>
    <row r="31" spans="2:19" x14ac:dyDescent="0.25">
      <c r="B31" s="14" t="s">
        <v>27</v>
      </c>
      <c r="C31" s="12">
        <v>1831.9936131386864</v>
      </c>
      <c r="D31" s="12">
        <f t="shared" si="0"/>
        <v>59.096568165764076</v>
      </c>
      <c r="F31" s="52"/>
      <c r="G31" s="53"/>
      <c r="H31" s="54"/>
      <c r="I31" s="54" t="str">
        <f t="shared" si="1"/>
        <v/>
      </c>
      <c r="J31" s="13"/>
      <c r="K31" s="52"/>
      <c r="L31" s="59" t="str">
        <f t="shared" si="2"/>
        <v/>
      </c>
      <c r="M31" s="54"/>
      <c r="N31" s="54" t="str">
        <f t="shared" si="3"/>
        <v/>
      </c>
      <c r="O31" s="13"/>
      <c r="P31" s="52"/>
      <c r="Q31" s="53" t="str">
        <f t="shared" si="4"/>
        <v/>
      </c>
      <c r="R31" s="54"/>
      <c r="S31" s="54" t="str">
        <f t="shared" si="5"/>
        <v/>
      </c>
    </row>
    <row r="32" spans="2:19" x14ac:dyDescent="0.25">
      <c r="B32" s="14" t="s">
        <v>28</v>
      </c>
      <c r="C32" s="12">
        <v>4.440389294403893</v>
      </c>
      <c r="D32" s="12">
        <f t="shared" si="0"/>
        <v>0.14323836433560946</v>
      </c>
      <c r="F32" s="52"/>
      <c r="G32" s="53"/>
      <c r="H32" s="54"/>
      <c r="I32" s="54" t="str">
        <f t="shared" si="1"/>
        <v/>
      </c>
      <c r="J32" s="13"/>
      <c r="K32" s="52"/>
      <c r="L32" s="59" t="str">
        <f t="shared" si="2"/>
        <v/>
      </c>
      <c r="M32" s="54"/>
      <c r="N32" s="54" t="str">
        <f t="shared" si="3"/>
        <v/>
      </c>
      <c r="O32" s="13"/>
      <c r="P32" s="52"/>
      <c r="Q32" s="53" t="str">
        <f t="shared" si="4"/>
        <v/>
      </c>
      <c r="R32" s="54"/>
      <c r="S32" s="54" t="str">
        <f t="shared" si="5"/>
        <v/>
      </c>
    </row>
    <row r="33" spans="2:19" x14ac:dyDescent="0.25">
      <c r="B33" s="14" t="s">
        <v>29</v>
      </c>
      <c r="C33" s="12">
        <v>25.907963690810409</v>
      </c>
      <c r="D33" s="12">
        <f t="shared" si="0"/>
        <v>0.83574076421969057</v>
      </c>
      <c r="F33" s="52"/>
      <c r="G33" s="53"/>
      <c r="H33" s="54"/>
      <c r="I33" s="54" t="str">
        <f t="shared" si="1"/>
        <v/>
      </c>
      <c r="J33" s="13"/>
      <c r="K33" s="52"/>
      <c r="L33" s="59" t="str">
        <f t="shared" si="2"/>
        <v/>
      </c>
      <c r="M33" s="54"/>
      <c r="N33" s="54" t="str">
        <f t="shared" si="3"/>
        <v/>
      </c>
      <c r="O33" s="13"/>
      <c r="P33" s="52"/>
      <c r="Q33" s="53" t="str">
        <f t="shared" si="4"/>
        <v/>
      </c>
      <c r="R33" s="54"/>
      <c r="S33" s="54" t="str">
        <f t="shared" si="5"/>
        <v/>
      </c>
    </row>
    <row r="34" spans="2:19" x14ac:dyDescent="0.25">
      <c r="B34" s="14" t="s">
        <v>30</v>
      </c>
      <c r="C34" s="12">
        <v>48.220919895189972</v>
      </c>
      <c r="D34" s="12">
        <f t="shared" si="0"/>
        <v>1.5555135450061282</v>
      </c>
      <c r="F34" s="52"/>
      <c r="G34" s="53"/>
      <c r="H34" s="54"/>
      <c r="I34" s="54" t="str">
        <f t="shared" si="1"/>
        <v/>
      </c>
      <c r="J34" s="13"/>
      <c r="K34" s="52"/>
      <c r="L34" s="59" t="str">
        <f t="shared" si="2"/>
        <v/>
      </c>
      <c r="M34" s="54"/>
      <c r="N34" s="54" t="str">
        <f t="shared" si="3"/>
        <v/>
      </c>
      <c r="O34" s="13"/>
      <c r="P34" s="52"/>
      <c r="Q34" s="53" t="str">
        <f t="shared" si="4"/>
        <v/>
      </c>
      <c r="R34" s="54"/>
      <c r="S34" s="54" t="str">
        <f t="shared" si="5"/>
        <v/>
      </c>
    </row>
    <row r="35" spans="2:19" x14ac:dyDescent="0.25">
      <c r="B35" s="14" t="s">
        <v>31</v>
      </c>
      <c r="C35" s="12">
        <v>27.247090278534341</v>
      </c>
      <c r="D35" s="12">
        <f t="shared" si="0"/>
        <v>0.87893839608175295</v>
      </c>
      <c r="F35" s="52"/>
      <c r="G35" s="53"/>
      <c r="H35" s="54"/>
      <c r="I35" s="54" t="str">
        <f t="shared" si="1"/>
        <v/>
      </c>
      <c r="J35" s="13"/>
      <c r="K35" s="52"/>
      <c r="L35" s="59" t="str">
        <f t="shared" si="2"/>
        <v/>
      </c>
      <c r="M35" s="54"/>
      <c r="N35" s="54" t="str">
        <f t="shared" si="3"/>
        <v/>
      </c>
      <c r="O35" s="13"/>
      <c r="P35" s="52"/>
      <c r="Q35" s="53" t="str">
        <f t="shared" si="4"/>
        <v/>
      </c>
      <c r="R35" s="54"/>
      <c r="S35" s="54" t="str">
        <f t="shared" si="5"/>
        <v/>
      </c>
    </row>
    <row r="36" spans="2:19" x14ac:dyDescent="0.25">
      <c r="B36" s="14" t="s">
        <v>32</v>
      </c>
      <c r="C36" s="12">
        <v>2.9972627737226278</v>
      </c>
      <c r="D36" s="27">
        <f t="shared" si="0"/>
        <v>9.6685895926536383E-2</v>
      </c>
      <c r="F36" s="52"/>
      <c r="G36" s="53"/>
      <c r="H36" s="54"/>
      <c r="I36" s="54" t="str">
        <f t="shared" si="1"/>
        <v/>
      </c>
      <c r="J36" s="13"/>
      <c r="K36" s="52"/>
      <c r="L36" s="59" t="str">
        <f t="shared" si="2"/>
        <v/>
      </c>
      <c r="M36" s="54"/>
      <c r="N36" s="54" t="str">
        <f t="shared" si="3"/>
        <v/>
      </c>
      <c r="O36" s="13"/>
      <c r="P36" s="52"/>
      <c r="Q36" s="53" t="str">
        <f t="shared" si="4"/>
        <v/>
      </c>
      <c r="R36" s="54"/>
      <c r="S36" s="54" t="str">
        <f t="shared" si="5"/>
        <v/>
      </c>
    </row>
    <row r="37" spans="2:19" x14ac:dyDescent="0.25">
      <c r="B37" s="14" t="s">
        <v>33</v>
      </c>
      <c r="C37" s="12">
        <v>6.1055352798053528</v>
      </c>
      <c r="D37" s="27">
        <f t="shared" si="0"/>
        <v>0.196952750961463</v>
      </c>
      <c r="F37" s="52"/>
      <c r="G37" s="53"/>
      <c r="H37" s="54"/>
      <c r="I37" s="54" t="str">
        <f t="shared" si="1"/>
        <v/>
      </c>
      <c r="J37" s="13"/>
      <c r="K37" s="52"/>
      <c r="L37" s="59" t="str">
        <f t="shared" si="2"/>
        <v/>
      </c>
      <c r="M37" s="54"/>
      <c r="N37" s="54" t="str">
        <f t="shared" si="3"/>
        <v/>
      </c>
      <c r="O37" s="13"/>
      <c r="P37" s="52"/>
      <c r="Q37" s="53" t="str">
        <f t="shared" si="4"/>
        <v/>
      </c>
      <c r="R37" s="54"/>
      <c r="S37" s="54" t="str">
        <f t="shared" si="5"/>
        <v/>
      </c>
    </row>
    <row r="38" spans="2:19" x14ac:dyDescent="0.25">
      <c r="B38" s="14" t="s">
        <v>34</v>
      </c>
      <c r="C38" s="12">
        <v>3.6633211678832116</v>
      </c>
      <c r="D38" s="27">
        <f t="shared" si="0"/>
        <v>0.1181716505768778</v>
      </c>
      <c r="F38" s="52"/>
      <c r="G38" s="53"/>
      <c r="H38" s="54"/>
      <c r="I38" s="54" t="str">
        <f t="shared" si="1"/>
        <v/>
      </c>
      <c r="J38" s="13"/>
      <c r="K38" s="52"/>
      <c r="L38" s="59" t="str">
        <f t="shared" si="2"/>
        <v/>
      </c>
      <c r="M38" s="54"/>
      <c r="N38" s="54" t="str">
        <f t="shared" si="3"/>
        <v/>
      </c>
      <c r="O38" s="13"/>
      <c r="P38" s="52"/>
      <c r="Q38" s="53" t="str">
        <f t="shared" si="4"/>
        <v/>
      </c>
      <c r="R38" s="54"/>
      <c r="S38" s="54" t="str">
        <f t="shared" si="5"/>
        <v/>
      </c>
    </row>
    <row r="39" spans="2:19" x14ac:dyDescent="0.25">
      <c r="B39" s="14" t="s">
        <v>35</v>
      </c>
      <c r="C39" s="12">
        <v>2.8862530413625307</v>
      </c>
      <c r="D39" s="27">
        <f t="shared" si="0"/>
        <v>9.3104936818146147E-2</v>
      </c>
      <c r="F39" s="52"/>
      <c r="G39" s="53"/>
      <c r="H39" s="54"/>
      <c r="I39" s="54" t="str">
        <f t="shared" si="1"/>
        <v/>
      </c>
      <c r="J39" s="13"/>
      <c r="K39" s="52"/>
      <c r="L39" s="59" t="str">
        <f t="shared" si="2"/>
        <v/>
      </c>
      <c r="M39" s="54"/>
      <c r="N39" s="54" t="str">
        <f t="shared" si="3"/>
        <v/>
      </c>
      <c r="O39" s="13"/>
      <c r="P39" s="52"/>
      <c r="Q39" s="53" t="str">
        <f t="shared" si="4"/>
        <v/>
      </c>
      <c r="R39" s="54"/>
      <c r="S39" s="54" t="str">
        <f t="shared" si="5"/>
        <v/>
      </c>
    </row>
    <row r="40" spans="2:19" x14ac:dyDescent="0.25">
      <c r="B40" s="14" t="s">
        <v>36</v>
      </c>
      <c r="C40" s="12">
        <v>5.4394768856447691</v>
      </c>
      <c r="D40" s="27">
        <f t="shared" si="0"/>
        <v>0.17546699631112159</v>
      </c>
      <c r="F40" s="52"/>
      <c r="G40" s="53"/>
      <c r="H40" s="54"/>
      <c r="I40" s="54" t="str">
        <f t="shared" si="1"/>
        <v/>
      </c>
      <c r="J40" s="13"/>
      <c r="K40" s="52"/>
      <c r="L40" s="59" t="str">
        <f t="shared" si="2"/>
        <v/>
      </c>
      <c r="M40" s="54"/>
      <c r="N40" s="54" t="str">
        <f t="shared" si="3"/>
        <v/>
      </c>
      <c r="O40" s="13"/>
      <c r="P40" s="52"/>
      <c r="Q40" s="53" t="str">
        <f t="shared" si="4"/>
        <v/>
      </c>
      <c r="R40" s="54"/>
      <c r="S40" s="54" t="str">
        <f t="shared" si="5"/>
        <v/>
      </c>
    </row>
    <row r="41" spans="2:19" x14ac:dyDescent="0.25">
      <c r="B41" s="14" t="s">
        <v>37</v>
      </c>
      <c r="C41" s="12">
        <v>3.9963503649635039</v>
      </c>
      <c r="D41" s="27">
        <f t="shared" si="0"/>
        <v>0.12891452790204852</v>
      </c>
      <c r="F41" s="52"/>
      <c r="G41" s="53"/>
      <c r="H41" s="54"/>
      <c r="I41" s="54" t="str">
        <f t="shared" si="1"/>
        <v/>
      </c>
      <c r="J41" s="13"/>
      <c r="K41" s="52"/>
      <c r="L41" s="59" t="str">
        <f t="shared" si="2"/>
        <v/>
      </c>
      <c r="M41" s="54"/>
      <c r="N41" s="54" t="str">
        <f t="shared" si="3"/>
        <v/>
      </c>
      <c r="O41" s="13"/>
      <c r="P41" s="52"/>
      <c r="Q41" s="53" t="str">
        <f t="shared" si="4"/>
        <v/>
      </c>
      <c r="R41" s="54"/>
      <c r="S41" s="54" t="str">
        <f t="shared" si="5"/>
        <v/>
      </c>
    </row>
    <row r="42" spans="2:19" x14ac:dyDescent="0.25">
      <c r="B42" s="14" t="s">
        <v>38</v>
      </c>
      <c r="C42" s="12">
        <v>95.246350364963519</v>
      </c>
      <c r="D42" s="12">
        <f t="shared" si="0"/>
        <v>3.0724629149988232</v>
      </c>
      <c r="F42" s="52"/>
      <c r="G42" s="53"/>
      <c r="H42" s="54"/>
      <c r="I42" s="54" t="str">
        <f t="shared" si="1"/>
        <v/>
      </c>
      <c r="J42" s="13"/>
      <c r="K42" s="52"/>
      <c r="L42" s="59" t="str">
        <f t="shared" si="2"/>
        <v/>
      </c>
      <c r="M42" s="54"/>
      <c r="N42" s="54" t="str">
        <f t="shared" si="3"/>
        <v/>
      </c>
      <c r="O42" s="13"/>
      <c r="P42" s="52"/>
      <c r="Q42" s="53" t="str">
        <f t="shared" si="4"/>
        <v/>
      </c>
      <c r="R42" s="54"/>
      <c r="S42" s="54" t="str">
        <f t="shared" si="5"/>
        <v/>
      </c>
    </row>
    <row r="43" spans="2:19" x14ac:dyDescent="0.25">
      <c r="B43" s="14" t="s">
        <v>39</v>
      </c>
      <c r="C43" s="12">
        <v>109.34458637469588</v>
      </c>
      <c r="D43" s="12">
        <f t="shared" si="0"/>
        <v>3.5272447217643834</v>
      </c>
      <c r="F43" s="52"/>
      <c r="G43" s="53"/>
      <c r="H43" s="54"/>
      <c r="I43" s="54" t="str">
        <f t="shared" si="1"/>
        <v/>
      </c>
      <c r="J43" s="13"/>
      <c r="K43" s="52"/>
      <c r="L43" s="59" t="str">
        <f t="shared" si="2"/>
        <v/>
      </c>
      <c r="M43" s="54"/>
      <c r="N43" s="54" t="str">
        <f t="shared" si="3"/>
        <v/>
      </c>
      <c r="O43" s="13"/>
      <c r="P43" s="52"/>
      <c r="Q43" s="53" t="str">
        <f t="shared" si="4"/>
        <v/>
      </c>
      <c r="R43" s="54"/>
      <c r="S43" s="54" t="str">
        <f t="shared" si="5"/>
        <v/>
      </c>
    </row>
    <row r="44" spans="2:19" x14ac:dyDescent="0.25">
      <c r="B44" s="14" t="s">
        <v>40</v>
      </c>
      <c r="C44" s="12">
        <v>84.922445255474457</v>
      </c>
      <c r="D44" s="12">
        <f t="shared" si="0"/>
        <v>2.7394337179185309</v>
      </c>
      <c r="F44" s="52"/>
      <c r="G44" s="53"/>
      <c r="H44" s="54"/>
      <c r="I44" s="54" t="str">
        <f t="shared" si="1"/>
        <v/>
      </c>
      <c r="J44" s="13"/>
      <c r="K44" s="52"/>
      <c r="L44" s="59" t="str">
        <f t="shared" si="2"/>
        <v/>
      </c>
      <c r="M44" s="54"/>
      <c r="N44" s="54" t="str">
        <f t="shared" si="3"/>
        <v/>
      </c>
      <c r="O44" s="13"/>
      <c r="P44" s="52"/>
      <c r="Q44" s="53" t="str">
        <f t="shared" si="4"/>
        <v/>
      </c>
      <c r="R44" s="54"/>
      <c r="S44" s="54" t="str">
        <f t="shared" si="5"/>
        <v/>
      </c>
    </row>
    <row r="45" spans="2:19" x14ac:dyDescent="0.25">
      <c r="B45" s="14" t="s">
        <v>41</v>
      </c>
      <c r="C45" s="12">
        <v>82.369221411192214</v>
      </c>
      <c r="D45" s="12">
        <f t="shared" si="0"/>
        <v>2.6570716584255551</v>
      </c>
      <c r="F45" s="52"/>
      <c r="G45" s="53"/>
      <c r="H45" s="54"/>
      <c r="I45" s="54" t="str">
        <f t="shared" si="1"/>
        <v/>
      </c>
      <c r="J45" s="13"/>
      <c r="K45" s="52"/>
      <c r="L45" s="59" t="str">
        <f t="shared" si="2"/>
        <v/>
      </c>
      <c r="M45" s="54"/>
      <c r="N45" s="54" t="str">
        <f t="shared" si="3"/>
        <v/>
      </c>
      <c r="O45" s="13"/>
      <c r="P45" s="52"/>
      <c r="Q45" s="53" t="str">
        <f t="shared" si="4"/>
        <v/>
      </c>
      <c r="R45" s="54"/>
      <c r="S45" s="54" t="str">
        <f t="shared" si="5"/>
        <v/>
      </c>
    </row>
    <row r="46" spans="2:19" x14ac:dyDescent="0.25">
      <c r="B46" s="14" t="s">
        <v>42</v>
      </c>
      <c r="C46" s="12">
        <v>43.73783454987835</v>
      </c>
      <c r="D46" s="12">
        <f t="shared" si="0"/>
        <v>1.4108978887057533</v>
      </c>
      <c r="F46" s="52"/>
      <c r="G46" s="53"/>
      <c r="H46" s="54"/>
      <c r="I46" s="54" t="str">
        <f t="shared" si="1"/>
        <v/>
      </c>
      <c r="J46" s="13"/>
      <c r="K46" s="52"/>
      <c r="L46" s="59" t="str">
        <f t="shared" si="2"/>
        <v/>
      </c>
      <c r="M46" s="54"/>
      <c r="N46" s="54" t="str">
        <f t="shared" si="3"/>
        <v/>
      </c>
      <c r="O46" s="13"/>
      <c r="P46" s="52"/>
      <c r="Q46" s="53" t="str">
        <f t="shared" si="4"/>
        <v/>
      </c>
      <c r="R46" s="54"/>
      <c r="S46" s="54" t="str">
        <f t="shared" si="5"/>
        <v/>
      </c>
    </row>
    <row r="47" spans="2:19" x14ac:dyDescent="0.25">
      <c r="B47" s="14" t="s">
        <v>43</v>
      </c>
      <c r="C47" s="12">
        <v>16.6514598540146</v>
      </c>
      <c r="D47" s="12">
        <f t="shared" si="0"/>
        <v>0.5371438662585355</v>
      </c>
      <c r="F47" s="52"/>
      <c r="G47" s="53"/>
      <c r="H47" s="54"/>
      <c r="I47" s="54" t="str">
        <f t="shared" si="1"/>
        <v/>
      </c>
      <c r="J47" s="13"/>
      <c r="K47" s="52"/>
      <c r="L47" s="59" t="str">
        <f t="shared" si="2"/>
        <v/>
      </c>
      <c r="M47" s="54"/>
      <c r="N47" s="54" t="str">
        <f t="shared" si="3"/>
        <v/>
      </c>
      <c r="O47" s="13"/>
      <c r="P47" s="52"/>
      <c r="Q47" s="53" t="str">
        <f t="shared" si="4"/>
        <v/>
      </c>
      <c r="R47" s="54"/>
      <c r="S47" s="54" t="str">
        <f t="shared" si="5"/>
        <v/>
      </c>
    </row>
    <row r="48" spans="2:19" x14ac:dyDescent="0.25">
      <c r="B48" s="14" t="s">
        <v>44</v>
      </c>
      <c r="C48" s="12">
        <v>85.58850364963503</v>
      </c>
      <c r="D48" s="12">
        <f t="shared" si="0"/>
        <v>2.7609194725688719</v>
      </c>
      <c r="F48" s="52"/>
      <c r="G48" s="53"/>
      <c r="H48" s="54"/>
      <c r="I48" s="54" t="str">
        <f t="shared" si="1"/>
        <v/>
      </c>
      <c r="J48" s="13"/>
      <c r="K48" s="52"/>
      <c r="L48" s="59" t="str">
        <f t="shared" si="2"/>
        <v/>
      </c>
      <c r="M48" s="54"/>
      <c r="N48" s="54" t="str">
        <f t="shared" si="3"/>
        <v/>
      </c>
      <c r="O48" s="13"/>
      <c r="P48" s="52"/>
      <c r="Q48" s="53" t="str">
        <f t="shared" si="4"/>
        <v/>
      </c>
      <c r="R48" s="54"/>
      <c r="S48" s="54" t="str">
        <f t="shared" si="5"/>
        <v/>
      </c>
    </row>
    <row r="49" spans="2:19" x14ac:dyDescent="0.25">
      <c r="B49" s="14" t="s">
        <v>45</v>
      </c>
      <c r="C49" s="12">
        <v>123.99787104622872</v>
      </c>
      <c r="D49" s="12">
        <f t="shared" si="0"/>
        <v>3.9999313240718943</v>
      </c>
      <c r="F49" s="52"/>
      <c r="G49" s="53"/>
      <c r="H49" s="54"/>
      <c r="I49" s="54" t="str">
        <f t="shared" si="1"/>
        <v/>
      </c>
      <c r="J49" s="13"/>
      <c r="K49" s="52"/>
      <c r="L49" s="59" t="str">
        <f t="shared" si="2"/>
        <v/>
      </c>
      <c r="M49" s="54"/>
      <c r="N49" s="54" t="str">
        <f t="shared" si="3"/>
        <v/>
      </c>
      <c r="O49" s="13"/>
      <c r="P49" s="52"/>
      <c r="Q49" s="53" t="str">
        <f t="shared" si="4"/>
        <v/>
      </c>
      <c r="R49" s="54"/>
      <c r="S49" s="54" t="str">
        <f t="shared" si="5"/>
        <v/>
      </c>
    </row>
    <row r="50" spans="2:19" x14ac:dyDescent="0.25">
      <c r="B50" s="14" t="s">
        <v>46</v>
      </c>
      <c r="C50" s="12">
        <v>84.256386861313871</v>
      </c>
      <c r="D50" s="12">
        <f t="shared" si="0"/>
        <v>2.7179479632681893</v>
      </c>
      <c r="F50" s="52"/>
      <c r="G50" s="53"/>
      <c r="H50" s="54"/>
      <c r="I50" s="54" t="str">
        <f t="shared" si="1"/>
        <v/>
      </c>
      <c r="J50" s="13"/>
      <c r="K50" s="52"/>
      <c r="L50" s="59" t="str">
        <f t="shared" si="2"/>
        <v/>
      </c>
      <c r="M50" s="54"/>
      <c r="N50" s="54" t="str">
        <f t="shared" si="3"/>
        <v/>
      </c>
      <c r="O50" s="13"/>
      <c r="P50" s="52"/>
      <c r="Q50" s="53" t="str">
        <f t="shared" si="4"/>
        <v/>
      </c>
      <c r="R50" s="54"/>
      <c r="S50" s="54" t="str">
        <f t="shared" si="5"/>
        <v/>
      </c>
    </row>
    <row r="51" spans="2:19" x14ac:dyDescent="0.25">
      <c r="B51" s="14" t="s">
        <v>47</v>
      </c>
      <c r="C51" s="12">
        <v>91.916058394160586</v>
      </c>
      <c r="D51" s="12">
        <f t="shared" si="0"/>
        <v>2.9650341417471155</v>
      </c>
      <c r="F51" s="52"/>
      <c r="G51" s="53"/>
      <c r="H51" s="54"/>
      <c r="I51" s="54" t="str">
        <f t="shared" si="1"/>
        <v/>
      </c>
      <c r="J51" s="13"/>
      <c r="K51" s="52"/>
      <c r="L51" s="59" t="str">
        <f t="shared" si="2"/>
        <v/>
      </c>
      <c r="M51" s="54"/>
      <c r="N51" s="54" t="str">
        <f t="shared" si="3"/>
        <v/>
      </c>
      <c r="O51" s="13"/>
      <c r="P51" s="52"/>
      <c r="Q51" s="53" t="str">
        <f t="shared" si="4"/>
        <v/>
      </c>
      <c r="R51" s="54"/>
      <c r="S51" s="54" t="str">
        <f t="shared" si="5"/>
        <v/>
      </c>
    </row>
    <row r="52" spans="2:19" x14ac:dyDescent="0.25">
      <c r="B52" s="14" t="s">
        <v>48</v>
      </c>
      <c r="C52" s="12">
        <v>42.51672749391728</v>
      </c>
      <c r="D52" s="12">
        <f t="shared" si="0"/>
        <v>1.3715073385134606</v>
      </c>
      <c r="F52" s="52"/>
      <c r="G52" s="53"/>
      <c r="H52" s="54"/>
      <c r="I52" s="54" t="str">
        <f t="shared" si="1"/>
        <v/>
      </c>
      <c r="J52" s="13"/>
      <c r="K52" s="52"/>
      <c r="L52" s="59" t="str">
        <f t="shared" si="2"/>
        <v/>
      </c>
      <c r="M52" s="54"/>
      <c r="N52" s="54" t="str">
        <f t="shared" si="3"/>
        <v/>
      </c>
      <c r="O52" s="13"/>
      <c r="P52" s="52"/>
      <c r="Q52" s="53" t="str">
        <f t="shared" si="4"/>
        <v/>
      </c>
      <c r="R52" s="54"/>
      <c r="S52" s="54" t="str">
        <f t="shared" si="5"/>
        <v/>
      </c>
    </row>
    <row r="53" spans="2:19" x14ac:dyDescent="0.25">
      <c r="B53" s="14" t="s">
        <v>49</v>
      </c>
      <c r="C53" s="12">
        <v>15.319343065693431</v>
      </c>
      <c r="D53" s="27">
        <f t="shared" si="0"/>
        <v>0.49417235695785261</v>
      </c>
      <c r="F53" s="52"/>
      <c r="G53" s="53"/>
      <c r="H53" s="54"/>
      <c r="I53" s="54" t="str">
        <f t="shared" si="1"/>
        <v/>
      </c>
      <c r="J53" s="13"/>
      <c r="K53" s="52"/>
      <c r="L53" s="59" t="str">
        <f t="shared" si="2"/>
        <v/>
      </c>
      <c r="M53" s="54"/>
      <c r="N53" s="54" t="str">
        <f t="shared" si="3"/>
        <v/>
      </c>
      <c r="O53" s="13"/>
      <c r="P53" s="52"/>
      <c r="Q53" s="53" t="str">
        <f t="shared" si="4"/>
        <v/>
      </c>
      <c r="R53" s="54"/>
      <c r="S53" s="54" t="str">
        <f t="shared" si="5"/>
        <v/>
      </c>
    </row>
    <row r="54" spans="2:19" x14ac:dyDescent="0.25">
      <c r="B54" s="14" t="s">
        <v>50</v>
      </c>
      <c r="C54" s="12">
        <v>232.45437956204384</v>
      </c>
      <c r="D54" s="12">
        <f t="shared" si="0"/>
        <v>7.4985283729691563</v>
      </c>
      <c r="F54" s="52"/>
      <c r="G54" s="53"/>
      <c r="H54" s="54"/>
      <c r="I54" s="54" t="str">
        <f t="shared" si="1"/>
        <v/>
      </c>
      <c r="J54" s="13"/>
      <c r="K54" s="52"/>
      <c r="L54" s="59" t="str">
        <f t="shared" si="2"/>
        <v/>
      </c>
      <c r="M54" s="54"/>
      <c r="N54" s="54" t="str">
        <f t="shared" si="3"/>
        <v/>
      </c>
      <c r="O54" s="13"/>
      <c r="P54" s="52"/>
      <c r="Q54" s="53" t="str">
        <f t="shared" si="4"/>
        <v/>
      </c>
      <c r="R54" s="54"/>
      <c r="S54" s="54" t="str">
        <f t="shared" si="5"/>
        <v/>
      </c>
    </row>
    <row r="55" spans="2:19" x14ac:dyDescent="0.25">
      <c r="B55" s="14" t="s">
        <v>51</v>
      </c>
      <c r="C55" s="12">
        <v>2089.2031630170318</v>
      </c>
      <c r="D55" s="12">
        <f t="shared" si="0"/>
        <v>67.393650419904247</v>
      </c>
      <c r="F55" s="52"/>
      <c r="G55" s="53"/>
      <c r="H55" s="54"/>
      <c r="I55" s="54" t="str">
        <f t="shared" si="1"/>
        <v/>
      </c>
      <c r="J55" s="13"/>
      <c r="K55" s="52"/>
      <c r="L55" s="59" t="str">
        <f t="shared" si="2"/>
        <v/>
      </c>
      <c r="M55" s="54"/>
      <c r="N55" s="54" t="str">
        <f t="shared" si="3"/>
        <v/>
      </c>
      <c r="O55" s="13"/>
      <c r="P55" s="52"/>
      <c r="Q55" s="53" t="str">
        <f t="shared" si="4"/>
        <v/>
      </c>
      <c r="R55" s="54"/>
      <c r="S55" s="54" t="str">
        <f t="shared" si="5"/>
        <v/>
      </c>
    </row>
    <row r="56" spans="2:19" x14ac:dyDescent="0.25">
      <c r="B56" s="14" t="s">
        <v>52</v>
      </c>
      <c r="C56" s="12">
        <v>4796.3975060827252</v>
      </c>
      <c r="D56" s="12">
        <f t="shared" si="0"/>
        <v>154.72250019621694</v>
      </c>
      <c r="F56" s="52"/>
      <c r="G56" s="53"/>
      <c r="H56" s="54"/>
      <c r="I56" s="54" t="str">
        <f t="shared" si="1"/>
        <v/>
      </c>
      <c r="J56" s="13"/>
      <c r="K56" s="52"/>
      <c r="L56" s="59" t="str">
        <f t="shared" si="2"/>
        <v/>
      </c>
      <c r="M56" s="54"/>
      <c r="N56" s="54" t="str">
        <f t="shared" si="3"/>
        <v/>
      </c>
      <c r="O56" s="13"/>
      <c r="P56" s="52"/>
      <c r="Q56" s="53" t="str">
        <f t="shared" si="4"/>
        <v/>
      </c>
      <c r="R56" s="54"/>
      <c r="S56" s="54" t="str">
        <f t="shared" si="5"/>
        <v/>
      </c>
    </row>
    <row r="57" spans="2:19" x14ac:dyDescent="0.25">
      <c r="B57" s="14" t="s">
        <v>53</v>
      </c>
      <c r="C57" s="12">
        <v>12.770185511973834</v>
      </c>
      <c r="D57" s="27">
        <f t="shared" si="0"/>
        <v>0.41194146812818816</v>
      </c>
      <c r="F57" s="52"/>
      <c r="G57" s="53"/>
      <c r="H57" s="54"/>
      <c r="I57" s="54" t="str">
        <f t="shared" si="1"/>
        <v/>
      </c>
      <c r="J57" s="13"/>
      <c r="K57" s="52"/>
      <c r="L57" s="59" t="str">
        <f t="shared" si="2"/>
        <v/>
      </c>
      <c r="M57" s="54"/>
      <c r="N57" s="54" t="str">
        <f t="shared" si="3"/>
        <v/>
      </c>
      <c r="O57" s="13"/>
      <c r="P57" s="52"/>
      <c r="Q57" s="53" t="str">
        <f t="shared" si="4"/>
        <v/>
      </c>
      <c r="R57" s="54"/>
      <c r="S57" s="54" t="str">
        <f t="shared" si="5"/>
        <v/>
      </c>
    </row>
    <row r="58" spans="2:19" x14ac:dyDescent="0.25">
      <c r="B58" s="14" t="s">
        <v>54</v>
      </c>
      <c r="C58" s="12">
        <v>18.982664233576642</v>
      </c>
      <c r="D58" s="12">
        <f t="shared" si="0"/>
        <v>0.61234400753473039</v>
      </c>
      <c r="F58" s="52"/>
      <c r="G58" s="53"/>
      <c r="H58" s="54"/>
      <c r="I58" s="54" t="str">
        <f t="shared" si="1"/>
        <v/>
      </c>
      <c r="J58" s="13"/>
      <c r="K58" s="52"/>
      <c r="L58" s="59" t="str">
        <f t="shared" si="2"/>
        <v/>
      </c>
      <c r="M58" s="54"/>
      <c r="N58" s="54" t="str">
        <f t="shared" si="3"/>
        <v/>
      </c>
      <c r="O58" s="13"/>
      <c r="P58" s="52"/>
      <c r="Q58" s="53" t="str">
        <f t="shared" si="4"/>
        <v/>
      </c>
      <c r="R58" s="54"/>
      <c r="S58" s="54" t="str">
        <f t="shared" si="5"/>
        <v/>
      </c>
    </row>
    <row r="59" spans="2:19" x14ac:dyDescent="0.25">
      <c r="B59" s="14" t="s">
        <v>55</v>
      </c>
      <c r="C59" s="12">
        <v>2003.2816301703162</v>
      </c>
      <c r="D59" s="12">
        <f t="shared" si="0"/>
        <v>64.621988070010204</v>
      </c>
      <c r="F59" s="52"/>
      <c r="G59" s="53"/>
      <c r="H59" s="54"/>
      <c r="I59" s="54" t="str">
        <f t="shared" si="1"/>
        <v/>
      </c>
      <c r="J59" s="13"/>
      <c r="K59" s="52"/>
      <c r="L59" s="59" t="str">
        <f t="shared" si="2"/>
        <v/>
      </c>
      <c r="M59" s="54"/>
      <c r="N59" s="54" t="str">
        <f t="shared" si="3"/>
        <v/>
      </c>
      <c r="O59" s="13"/>
      <c r="P59" s="52"/>
      <c r="Q59" s="53" t="str">
        <f t="shared" si="4"/>
        <v/>
      </c>
      <c r="R59" s="54"/>
      <c r="S59" s="54" t="str">
        <f t="shared" si="5"/>
        <v/>
      </c>
    </row>
    <row r="60" spans="2:19" x14ac:dyDescent="0.25">
      <c r="B60" s="14" t="s">
        <v>56</v>
      </c>
      <c r="C60" s="12">
        <v>2767.4726277372265</v>
      </c>
      <c r="D60" s="12">
        <f t="shared" si="0"/>
        <v>89.273310572168597</v>
      </c>
      <c r="F60" s="52"/>
      <c r="G60" s="53"/>
      <c r="H60" s="54"/>
      <c r="I60" s="54" t="str">
        <f t="shared" si="1"/>
        <v/>
      </c>
      <c r="J60" s="13"/>
      <c r="K60" s="52"/>
      <c r="L60" s="59" t="str">
        <f t="shared" si="2"/>
        <v/>
      </c>
      <c r="M60" s="54"/>
      <c r="N60" s="54" t="str">
        <f t="shared" si="3"/>
        <v/>
      </c>
      <c r="O60" s="13"/>
      <c r="P60" s="52"/>
      <c r="Q60" s="53" t="str">
        <f t="shared" si="4"/>
        <v/>
      </c>
      <c r="R60" s="54"/>
      <c r="S60" s="54" t="str">
        <f t="shared" si="5"/>
        <v/>
      </c>
    </row>
    <row r="61" spans="2:19" x14ac:dyDescent="0.25">
      <c r="B61" s="14" t="s">
        <v>57</v>
      </c>
      <c r="C61" s="12">
        <v>2.9134738186462328</v>
      </c>
      <c r="D61" s="27">
        <f t="shared" si="0"/>
        <v>9.3983026407942996E-2</v>
      </c>
      <c r="F61" s="52"/>
      <c r="G61" s="53"/>
      <c r="H61" s="54"/>
      <c r="I61" s="54" t="str">
        <f t="shared" si="1"/>
        <v/>
      </c>
      <c r="J61" s="13"/>
      <c r="K61" s="52"/>
      <c r="L61" s="59" t="str">
        <f t="shared" si="2"/>
        <v/>
      </c>
      <c r="M61" s="54"/>
      <c r="N61" s="54" t="str">
        <f t="shared" si="3"/>
        <v/>
      </c>
      <c r="O61" s="13"/>
      <c r="P61" s="52"/>
      <c r="Q61" s="53" t="str">
        <f t="shared" si="4"/>
        <v/>
      </c>
      <c r="R61" s="54"/>
      <c r="S61" s="54" t="str">
        <f t="shared" si="5"/>
        <v/>
      </c>
    </row>
    <row r="62" spans="2:19" x14ac:dyDescent="0.25">
      <c r="B62" s="15" t="s">
        <v>58</v>
      </c>
      <c r="C62" s="20">
        <v>0.34133522462593402</v>
      </c>
      <c r="D62" s="20">
        <f t="shared" si="0"/>
        <v>1.1010813697610774E-2</v>
      </c>
      <c r="F62" s="55"/>
      <c r="G62" s="56"/>
      <c r="H62" s="57"/>
      <c r="I62" s="57" t="str">
        <f t="shared" si="1"/>
        <v/>
      </c>
      <c r="J62" s="13"/>
      <c r="K62" s="55"/>
      <c r="L62" s="60" t="str">
        <f t="shared" si="2"/>
        <v/>
      </c>
      <c r="M62" s="57"/>
      <c r="N62" s="57" t="str">
        <f t="shared" si="3"/>
        <v/>
      </c>
      <c r="O62" s="13"/>
      <c r="P62" s="55"/>
      <c r="Q62" s="56" t="str">
        <f t="shared" si="4"/>
        <v/>
      </c>
      <c r="R62" s="57"/>
      <c r="S62" s="57" t="str">
        <f t="shared" si="5"/>
        <v/>
      </c>
    </row>
  </sheetData>
  <sheetProtection algorithmName="SHA-512" hashValue="pZx7B6+FL9fdnxaUlUb4BPVI81qipOFNIESuLE3LW7zThXrEfczlnCiQOqd1YbTPweAbn/4uFqRZy6vvDVbKuQ==" saltValue="9F4hnEkKbj1oY344USnvgQ==" spinCount="100000" sheet="1" objects="1" scenarios="1"/>
  <autoFilter ref="B16:N62" xr:uid="{00000000-0009-0000-0000-000000000000}"/>
  <mergeCells count="4">
    <mergeCell ref="B15:D15"/>
    <mergeCell ref="F15:I15"/>
    <mergeCell ref="K15:N15"/>
    <mergeCell ref="P15:S15"/>
  </mergeCells>
  <conditionalFormatting sqref="I17:I62">
    <cfRule type="expression" dxfId="5" priority="5">
      <formula>ISBLANK($H17)</formula>
    </cfRule>
  </conditionalFormatting>
  <conditionalFormatting sqref="L17:L62">
    <cfRule type="expression" dxfId="4" priority="2">
      <formula>IF($G17="", TRUE, FALSE)</formula>
    </cfRule>
  </conditionalFormatting>
  <conditionalFormatting sqref="N17:N62">
    <cfRule type="expression" dxfId="3" priority="6">
      <formula>ISBLANK($M17)</formula>
    </cfRule>
  </conditionalFormatting>
  <conditionalFormatting sqref="Q17:Q62">
    <cfRule type="expression" dxfId="2" priority="1">
      <formula>IF($G17="", TRUE, FALSE)</formula>
    </cfRule>
  </conditionalFormatting>
  <conditionalFormatting sqref="S17:S62">
    <cfRule type="expression" dxfId="1" priority="4">
      <formula>ISBLANK($R17)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9.9978637043366805E-2"/>
  </sheetPr>
  <dimension ref="B4:J53"/>
  <sheetViews>
    <sheetView showGridLines="0" zoomScaleNormal="100" workbookViewId="0">
      <pane xSplit="4" ySplit="8" topLeftCell="E14" activePane="bottomRight" state="frozen"/>
      <selection pane="topRight" activeCell="E1" sqref="E1"/>
      <selection pane="bottomLeft" activeCell="A15" sqref="A15"/>
      <selection pane="bottomRight" activeCell="F19" sqref="F19"/>
    </sheetView>
  </sheetViews>
  <sheetFormatPr defaultColWidth="8.85546875" defaultRowHeight="15" x14ac:dyDescent="0.25"/>
  <cols>
    <col min="1" max="1" width="1.28515625" style="2" customWidth="1"/>
    <col min="2" max="2" width="41.7109375" style="2" bestFit="1" customWidth="1"/>
    <col min="3" max="4" width="15.7109375" style="2" customWidth="1"/>
    <col min="5" max="5" width="1.42578125" style="2" customWidth="1"/>
    <col min="6" max="7" width="15.7109375" style="2" customWidth="1"/>
    <col min="8" max="8" width="1.42578125" style="2" customWidth="1"/>
    <col min="9" max="9" width="16.42578125" style="2" customWidth="1"/>
    <col min="10" max="10" width="15.7109375" style="2" customWidth="1"/>
    <col min="11" max="16384" width="8.85546875" style="2"/>
  </cols>
  <sheetData>
    <row r="4" spans="2:10" ht="18.75" x14ac:dyDescent="0.3">
      <c r="B4" s="42" t="s">
        <v>82</v>
      </c>
      <c r="C4" s="43"/>
      <c r="D4" s="43"/>
      <c r="E4" s="43"/>
      <c r="F4" s="43"/>
      <c r="G4" s="43"/>
      <c r="H4" s="43"/>
      <c r="I4" s="43"/>
      <c r="J4" s="43"/>
    </row>
    <row r="5" spans="2:10" ht="15.75" x14ac:dyDescent="0.25">
      <c r="B5" s="41" t="s">
        <v>80</v>
      </c>
      <c r="D5" s="4"/>
    </row>
    <row r="6" spans="2:10" x14ac:dyDescent="0.25">
      <c r="B6" s="44" t="s">
        <v>81</v>
      </c>
      <c r="C6" s="5"/>
      <c r="J6" s="23"/>
    </row>
    <row r="7" spans="2:10" x14ac:dyDescent="0.25">
      <c r="B7" s="61" t="s">
        <v>3</v>
      </c>
      <c r="C7" s="62"/>
      <c r="D7" s="63"/>
      <c r="F7" s="65" t="s">
        <v>76</v>
      </c>
      <c r="G7" s="65"/>
      <c r="I7" s="67" t="s">
        <v>79</v>
      </c>
      <c r="J7" s="68"/>
    </row>
    <row r="8" spans="2:10" x14ac:dyDescent="0.25">
      <c r="B8" s="28" t="s">
        <v>7</v>
      </c>
      <c r="C8" s="29" t="s">
        <v>8</v>
      </c>
      <c r="D8" s="30" t="s">
        <v>9</v>
      </c>
      <c r="F8" s="21" t="s">
        <v>77</v>
      </c>
      <c r="G8" s="37" t="s">
        <v>78</v>
      </c>
      <c r="I8" s="9" t="s">
        <v>77</v>
      </c>
      <c r="J8" s="37" t="s">
        <v>78</v>
      </c>
    </row>
    <row r="9" spans="2:10" x14ac:dyDescent="0.25">
      <c r="B9" s="38" t="s">
        <v>59</v>
      </c>
      <c r="C9" s="39">
        <v>2150</v>
      </c>
      <c r="D9" s="39">
        <f>C9/30</f>
        <v>71.666666666666671</v>
      </c>
      <c r="E9" s="40"/>
      <c r="F9" s="45"/>
      <c r="G9" s="46"/>
      <c r="H9" s="46"/>
      <c r="I9" s="47"/>
      <c r="J9" s="48" t="str">
        <f t="shared" ref="J9:J53" si="0">IF(ISBLANK(F9)=TRUE, "", F9)</f>
        <v/>
      </c>
    </row>
    <row r="10" spans="2:10" x14ac:dyDescent="0.25">
      <c r="B10" s="38" t="s">
        <v>60</v>
      </c>
      <c r="C10" s="39">
        <v>250</v>
      </c>
      <c r="D10" s="39">
        <f t="shared" ref="D10:D25" si="1">C10/30</f>
        <v>8.3333333333333339</v>
      </c>
      <c r="E10" s="40"/>
      <c r="F10" s="45"/>
      <c r="G10" s="46"/>
      <c r="H10" s="46"/>
      <c r="I10" s="47"/>
      <c r="J10" s="48" t="str">
        <f t="shared" si="0"/>
        <v/>
      </c>
    </row>
    <row r="11" spans="2:10" x14ac:dyDescent="0.25">
      <c r="B11" s="38" t="s">
        <v>61</v>
      </c>
      <c r="C11" s="39">
        <v>20</v>
      </c>
      <c r="D11" s="39">
        <f t="shared" si="1"/>
        <v>0.66666666666666663</v>
      </c>
      <c r="E11" s="40"/>
      <c r="F11" s="45"/>
      <c r="G11" s="46"/>
      <c r="H11" s="46"/>
      <c r="I11" s="47"/>
      <c r="J11" s="48" t="str">
        <f t="shared" si="0"/>
        <v/>
      </c>
    </row>
    <row r="12" spans="2:10" x14ac:dyDescent="0.25">
      <c r="B12" s="38" t="s">
        <v>62</v>
      </c>
      <c r="C12" s="39">
        <v>10</v>
      </c>
      <c r="D12" s="39">
        <f t="shared" si="1"/>
        <v>0.33333333333333331</v>
      </c>
      <c r="E12" s="40"/>
      <c r="F12" s="45"/>
      <c r="G12" s="46"/>
      <c r="H12" s="46"/>
      <c r="I12" s="47"/>
      <c r="J12" s="48" t="str">
        <f t="shared" si="0"/>
        <v/>
      </c>
    </row>
    <row r="13" spans="2:10" x14ac:dyDescent="0.25">
      <c r="B13" s="38" t="s">
        <v>63</v>
      </c>
      <c r="C13" s="39">
        <v>110</v>
      </c>
      <c r="D13" s="39">
        <f t="shared" si="1"/>
        <v>3.6666666666666665</v>
      </c>
      <c r="E13" s="40"/>
      <c r="F13" s="45"/>
      <c r="G13" s="46"/>
      <c r="H13" s="46"/>
      <c r="I13" s="47"/>
      <c r="J13" s="48" t="str">
        <f t="shared" si="0"/>
        <v/>
      </c>
    </row>
    <row r="14" spans="2:10" x14ac:dyDescent="0.25">
      <c r="B14" s="38" t="s">
        <v>64</v>
      </c>
      <c r="C14" s="39">
        <v>120</v>
      </c>
      <c r="D14" s="39">
        <f t="shared" si="1"/>
        <v>4</v>
      </c>
      <c r="E14" s="40"/>
      <c r="F14" s="45"/>
      <c r="G14" s="46"/>
      <c r="H14" s="46"/>
      <c r="I14" s="47"/>
      <c r="J14" s="48" t="str">
        <f t="shared" si="0"/>
        <v/>
      </c>
    </row>
    <row r="15" spans="2:10" x14ac:dyDescent="0.25">
      <c r="B15" s="38" t="s">
        <v>65</v>
      </c>
      <c r="C15" s="39">
        <v>10</v>
      </c>
      <c r="D15" s="39">
        <f t="shared" si="1"/>
        <v>0.33333333333333331</v>
      </c>
      <c r="E15" s="40"/>
      <c r="F15" s="45"/>
      <c r="G15" s="46"/>
      <c r="H15" s="46"/>
      <c r="I15" s="47"/>
      <c r="J15" s="48" t="str">
        <f t="shared" si="0"/>
        <v/>
      </c>
    </row>
    <row r="16" spans="2:10" x14ac:dyDescent="0.25">
      <c r="B16" s="38" t="s">
        <v>66</v>
      </c>
      <c r="C16" s="39">
        <v>910</v>
      </c>
      <c r="D16" s="39">
        <f t="shared" si="1"/>
        <v>30.333333333333332</v>
      </c>
      <c r="E16" s="40"/>
      <c r="F16" s="45"/>
      <c r="G16" s="46"/>
      <c r="H16" s="46"/>
      <c r="I16" s="47"/>
      <c r="J16" s="48" t="str">
        <f t="shared" si="0"/>
        <v/>
      </c>
    </row>
    <row r="17" spans="2:10" x14ac:dyDescent="0.25">
      <c r="B17" s="38" t="s">
        <v>67</v>
      </c>
      <c r="C17" s="39">
        <v>72</v>
      </c>
      <c r="D17" s="39">
        <f t="shared" si="1"/>
        <v>2.4</v>
      </c>
      <c r="E17" s="40"/>
      <c r="F17" s="45"/>
      <c r="G17" s="46"/>
      <c r="H17" s="46"/>
      <c r="I17" s="47"/>
      <c r="J17" s="48" t="str">
        <f t="shared" si="0"/>
        <v/>
      </c>
    </row>
    <row r="18" spans="2:10" x14ac:dyDescent="0.25">
      <c r="B18" s="38" t="s">
        <v>68</v>
      </c>
      <c r="C18" s="39">
        <v>5</v>
      </c>
      <c r="D18" s="39">
        <f t="shared" si="1"/>
        <v>0.16666666666666666</v>
      </c>
      <c r="E18" s="40"/>
      <c r="F18" s="45"/>
      <c r="G18" s="46"/>
      <c r="H18" s="46"/>
      <c r="I18" s="47"/>
      <c r="J18" s="48" t="str">
        <f t="shared" si="0"/>
        <v/>
      </c>
    </row>
    <row r="19" spans="2:10" x14ac:dyDescent="0.25">
      <c r="B19" s="38" t="s">
        <v>69</v>
      </c>
      <c r="C19" s="39">
        <v>1920</v>
      </c>
      <c r="D19" s="39">
        <f t="shared" si="1"/>
        <v>64</v>
      </c>
      <c r="E19" s="40"/>
      <c r="F19" s="45"/>
      <c r="G19" s="46"/>
      <c r="H19" s="46"/>
      <c r="I19" s="47"/>
      <c r="J19" s="48" t="str">
        <f t="shared" si="0"/>
        <v/>
      </c>
    </row>
    <row r="20" spans="2:10" x14ac:dyDescent="0.25">
      <c r="B20" s="38" t="s">
        <v>70</v>
      </c>
      <c r="C20" s="39">
        <v>60</v>
      </c>
      <c r="D20" s="39">
        <f t="shared" si="1"/>
        <v>2</v>
      </c>
      <c r="E20" s="40"/>
      <c r="F20" s="45"/>
      <c r="G20" s="46"/>
      <c r="H20" s="46"/>
      <c r="I20" s="47"/>
      <c r="J20" s="48" t="str">
        <f t="shared" si="0"/>
        <v/>
      </c>
    </row>
    <row r="21" spans="2:10" x14ac:dyDescent="0.25">
      <c r="B21" s="38" t="s">
        <v>71</v>
      </c>
      <c r="C21" s="39">
        <v>150</v>
      </c>
      <c r="D21" s="39">
        <f t="shared" si="1"/>
        <v>5</v>
      </c>
      <c r="E21" s="40"/>
      <c r="F21" s="45"/>
      <c r="G21" s="46"/>
      <c r="H21" s="46"/>
      <c r="I21" s="47"/>
      <c r="J21" s="48" t="str">
        <f t="shared" si="0"/>
        <v/>
      </c>
    </row>
    <row r="22" spans="2:10" x14ac:dyDescent="0.25">
      <c r="B22" s="38" t="s">
        <v>72</v>
      </c>
      <c r="C22" s="39">
        <v>1800</v>
      </c>
      <c r="D22" s="39">
        <f t="shared" si="1"/>
        <v>60</v>
      </c>
      <c r="E22" s="40"/>
      <c r="F22" s="45"/>
      <c r="G22" s="46"/>
      <c r="H22" s="46"/>
      <c r="I22" s="47"/>
      <c r="J22" s="48" t="str">
        <f t="shared" si="0"/>
        <v/>
      </c>
    </row>
    <row r="23" spans="2:10" x14ac:dyDescent="0.25">
      <c r="B23" s="38" t="s">
        <v>73</v>
      </c>
      <c r="C23" s="39">
        <v>350</v>
      </c>
      <c r="D23" s="39">
        <f t="shared" si="1"/>
        <v>11.666666666666666</v>
      </c>
      <c r="E23" s="40"/>
      <c r="F23" s="45"/>
      <c r="G23" s="46"/>
      <c r="H23" s="46"/>
      <c r="I23" s="47"/>
      <c r="J23" s="48" t="str">
        <f t="shared" si="0"/>
        <v/>
      </c>
    </row>
    <row r="24" spans="2:10" x14ac:dyDescent="0.25">
      <c r="B24" s="38" t="s">
        <v>74</v>
      </c>
      <c r="C24" s="39">
        <v>60</v>
      </c>
      <c r="D24" s="39">
        <f t="shared" si="1"/>
        <v>2</v>
      </c>
      <c r="E24" s="40"/>
      <c r="F24" s="45"/>
      <c r="G24" s="46"/>
      <c r="H24" s="46"/>
      <c r="I24" s="47"/>
      <c r="J24" s="48" t="str">
        <f t="shared" si="0"/>
        <v/>
      </c>
    </row>
    <row r="25" spans="2:10" x14ac:dyDescent="0.25">
      <c r="B25" s="38" t="s">
        <v>75</v>
      </c>
      <c r="C25" s="39">
        <v>1900</v>
      </c>
      <c r="D25" s="39">
        <f t="shared" si="1"/>
        <v>63.333333333333336</v>
      </c>
      <c r="E25" s="40"/>
      <c r="F25" s="45"/>
      <c r="G25" s="46"/>
      <c r="H25" s="46"/>
      <c r="I25" s="47"/>
      <c r="J25" s="48" t="str">
        <f t="shared" si="0"/>
        <v/>
      </c>
    </row>
    <row r="26" spans="2:10" x14ac:dyDescent="0.25">
      <c r="B26" s="31"/>
      <c r="C26" s="32"/>
      <c r="D26" s="32"/>
      <c r="F26" s="36"/>
      <c r="G26" s="13"/>
      <c r="H26" s="13"/>
      <c r="I26" s="35"/>
      <c r="J26" s="32" t="str">
        <f t="shared" si="0"/>
        <v/>
      </c>
    </row>
    <row r="27" spans="2:10" x14ac:dyDescent="0.25">
      <c r="B27" s="31"/>
      <c r="C27" s="32"/>
      <c r="D27" s="33"/>
      <c r="F27" s="36"/>
      <c r="G27" s="13"/>
      <c r="H27" s="13"/>
      <c r="I27" s="35"/>
      <c r="J27" s="32" t="str">
        <f t="shared" si="0"/>
        <v/>
      </c>
    </row>
    <row r="28" spans="2:10" x14ac:dyDescent="0.25">
      <c r="B28" s="31"/>
      <c r="C28" s="32"/>
      <c r="D28" s="33"/>
      <c r="F28" s="36"/>
      <c r="G28" s="13"/>
      <c r="H28" s="13"/>
      <c r="I28" s="35"/>
      <c r="J28" s="32" t="str">
        <f t="shared" si="0"/>
        <v/>
      </c>
    </row>
    <row r="29" spans="2:10" x14ac:dyDescent="0.25">
      <c r="B29" s="31"/>
      <c r="C29" s="32"/>
      <c r="D29" s="33"/>
      <c r="F29" s="36"/>
      <c r="G29" s="13"/>
      <c r="H29" s="13"/>
      <c r="I29" s="35"/>
      <c r="J29" s="32" t="str">
        <f t="shared" si="0"/>
        <v/>
      </c>
    </row>
    <row r="30" spans="2:10" x14ac:dyDescent="0.25">
      <c r="B30" s="31"/>
      <c r="C30" s="32"/>
      <c r="D30" s="33"/>
      <c r="F30" s="36"/>
      <c r="G30" s="13"/>
      <c r="H30" s="13"/>
      <c r="I30" s="35"/>
      <c r="J30" s="32" t="str">
        <f t="shared" si="0"/>
        <v/>
      </c>
    </row>
    <row r="31" spans="2:10" x14ac:dyDescent="0.25">
      <c r="B31" s="31"/>
      <c r="C31" s="32"/>
      <c r="D31" s="33"/>
      <c r="F31" s="36"/>
      <c r="G31" s="13"/>
      <c r="H31" s="13"/>
      <c r="I31" s="35"/>
      <c r="J31" s="32" t="str">
        <f t="shared" si="0"/>
        <v/>
      </c>
    </row>
    <row r="32" spans="2:10" x14ac:dyDescent="0.25">
      <c r="B32" s="31"/>
      <c r="C32" s="32"/>
      <c r="D32" s="33"/>
      <c r="F32" s="36"/>
      <c r="G32" s="13"/>
      <c r="H32" s="13"/>
      <c r="I32" s="35"/>
      <c r="J32" s="32" t="str">
        <f t="shared" si="0"/>
        <v/>
      </c>
    </row>
    <row r="33" spans="2:10" x14ac:dyDescent="0.25">
      <c r="B33" s="31"/>
      <c r="C33" s="32"/>
      <c r="D33" s="32"/>
      <c r="F33" s="36"/>
      <c r="G33" s="13"/>
      <c r="H33" s="13"/>
      <c r="I33" s="35"/>
      <c r="J33" s="32" t="str">
        <f t="shared" si="0"/>
        <v/>
      </c>
    </row>
    <row r="34" spans="2:10" x14ac:dyDescent="0.25">
      <c r="B34" s="31"/>
      <c r="C34" s="32"/>
      <c r="D34" s="32"/>
      <c r="F34" s="36"/>
      <c r="G34" s="13"/>
      <c r="H34" s="13"/>
      <c r="I34" s="35"/>
      <c r="J34" s="32" t="str">
        <f t="shared" si="0"/>
        <v/>
      </c>
    </row>
    <row r="35" spans="2:10" x14ac:dyDescent="0.25">
      <c r="B35" s="31"/>
      <c r="C35" s="32"/>
      <c r="D35" s="32"/>
      <c r="F35" s="36"/>
      <c r="G35" s="13"/>
      <c r="H35" s="13"/>
      <c r="I35" s="35"/>
      <c r="J35" s="32" t="str">
        <f t="shared" si="0"/>
        <v/>
      </c>
    </row>
    <row r="36" spans="2:10" x14ac:dyDescent="0.25">
      <c r="B36" s="31"/>
      <c r="C36" s="32"/>
      <c r="D36" s="32"/>
      <c r="F36" s="36"/>
      <c r="G36" s="13"/>
      <c r="H36" s="13"/>
      <c r="I36" s="35"/>
      <c r="J36" s="32" t="str">
        <f t="shared" si="0"/>
        <v/>
      </c>
    </row>
    <row r="37" spans="2:10" x14ac:dyDescent="0.25">
      <c r="B37" s="31"/>
      <c r="C37" s="32"/>
      <c r="D37" s="32"/>
      <c r="F37" s="36"/>
      <c r="G37" s="13"/>
      <c r="H37" s="13"/>
      <c r="I37" s="35"/>
      <c r="J37" s="32" t="str">
        <f t="shared" si="0"/>
        <v/>
      </c>
    </row>
    <row r="38" spans="2:10" x14ac:dyDescent="0.25">
      <c r="B38" s="31"/>
      <c r="C38" s="32"/>
      <c r="D38" s="32"/>
      <c r="F38" s="36"/>
      <c r="G38" s="13"/>
      <c r="H38" s="13"/>
      <c r="I38" s="35"/>
      <c r="J38" s="32" t="str">
        <f t="shared" si="0"/>
        <v/>
      </c>
    </row>
    <row r="39" spans="2:10" x14ac:dyDescent="0.25">
      <c r="B39" s="31"/>
      <c r="C39" s="32"/>
      <c r="D39" s="32"/>
      <c r="F39" s="36"/>
      <c r="G39" s="13"/>
      <c r="H39" s="13"/>
      <c r="I39" s="35"/>
      <c r="J39" s="32" t="str">
        <f t="shared" si="0"/>
        <v/>
      </c>
    </row>
    <row r="40" spans="2:10" x14ac:dyDescent="0.25">
      <c r="B40" s="31"/>
      <c r="C40" s="32"/>
      <c r="D40" s="32"/>
      <c r="F40" s="36"/>
      <c r="G40" s="13"/>
      <c r="H40" s="13"/>
      <c r="I40" s="35"/>
      <c r="J40" s="32" t="str">
        <f t="shared" si="0"/>
        <v/>
      </c>
    </row>
    <row r="41" spans="2:10" x14ac:dyDescent="0.25">
      <c r="B41" s="31"/>
      <c r="C41" s="32"/>
      <c r="D41" s="32"/>
      <c r="F41" s="36"/>
      <c r="G41" s="13"/>
      <c r="H41" s="13"/>
      <c r="I41" s="35"/>
      <c r="J41" s="32" t="str">
        <f t="shared" si="0"/>
        <v/>
      </c>
    </row>
    <row r="42" spans="2:10" x14ac:dyDescent="0.25">
      <c r="B42" s="31"/>
      <c r="C42" s="32"/>
      <c r="D42" s="32"/>
      <c r="F42" s="36"/>
      <c r="G42" s="13"/>
      <c r="H42" s="13"/>
      <c r="I42" s="35"/>
      <c r="J42" s="32" t="str">
        <f t="shared" si="0"/>
        <v/>
      </c>
    </row>
    <row r="43" spans="2:10" x14ac:dyDescent="0.25">
      <c r="B43" s="31"/>
      <c r="C43" s="32"/>
      <c r="D43" s="32"/>
      <c r="F43" s="36"/>
      <c r="G43" s="13"/>
      <c r="H43" s="13"/>
      <c r="I43" s="35"/>
      <c r="J43" s="32" t="str">
        <f t="shared" si="0"/>
        <v/>
      </c>
    </row>
    <row r="44" spans="2:10" x14ac:dyDescent="0.25">
      <c r="B44" s="31"/>
      <c r="C44" s="32"/>
      <c r="D44" s="33"/>
      <c r="F44" s="36"/>
      <c r="G44" s="13"/>
      <c r="H44" s="13"/>
      <c r="I44" s="35"/>
      <c r="J44" s="32" t="str">
        <f t="shared" si="0"/>
        <v/>
      </c>
    </row>
    <row r="45" spans="2:10" x14ac:dyDescent="0.25">
      <c r="B45" s="31"/>
      <c r="C45" s="32"/>
      <c r="D45" s="32"/>
      <c r="F45" s="36"/>
      <c r="G45" s="13"/>
      <c r="H45" s="13"/>
      <c r="I45" s="35"/>
      <c r="J45" s="32" t="str">
        <f t="shared" si="0"/>
        <v/>
      </c>
    </row>
    <row r="46" spans="2:10" x14ac:dyDescent="0.25">
      <c r="B46" s="31"/>
      <c r="C46" s="32"/>
      <c r="D46" s="32"/>
      <c r="F46" s="36"/>
      <c r="G46" s="13"/>
      <c r="H46" s="13"/>
      <c r="I46" s="35"/>
      <c r="J46" s="32" t="str">
        <f t="shared" si="0"/>
        <v/>
      </c>
    </row>
    <row r="47" spans="2:10" x14ac:dyDescent="0.25">
      <c r="B47" s="31"/>
      <c r="C47" s="32"/>
      <c r="D47" s="32"/>
      <c r="F47" s="36"/>
      <c r="G47" s="13"/>
      <c r="H47" s="13"/>
      <c r="I47" s="35"/>
      <c r="J47" s="32" t="str">
        <f t="shared" si="0"/>
        <v/>
      </c>
    </row>
    <row r="48" spans="2:10" x14ac:dyDescent="0.25">
      <c r="B48" s="31"/>
      <c r="C48" s="32"/>
      <c r="D48" s="33"/>
      <c r="F48" s="36"/>
      <c r="G48" s="13"/>
      <c r="H48" s="13"/>
      <c r="I48" s="35"/>
      <c r="J48" s="32" t="str">
        <f t="shared" si="0"/>
        <v/>
      </c>
    </row>
    <row r="49" spans="2:10" x14ac:dyDescent="0.25">
      <c r="B49" s="31"/>
      <c r="C49" s="32"/>
      <c r="D49" s="32"/>
      <c r="F49" s="36"/>
      <c r="G49" s="13"/>
      <c r="H49" s="13"/>
      <c r="I49" s="35"/>
      <c r="J49" s="32" t="str">
        <f t="shared" si="0"/>
        <v/>
      </c>
    </row>
    <row r="50" spans="2:10" x14ac:dyDescent="0.25">
      <c r="B50" s="31"/>
      <c r="C50" s="32"/>
      <c r="D50" s="32"/>
      <c r="F50" s="36"/>
      <c r="G50" s="13"/>
      <c r="H50" s="13"/>
      <c r="I50" s="35"/>
      <c r="J50" s="32" t="str">
        <f t="shared" si="0"/>
        <v/>
      </c>
    </row>
    <row r="51" spans="2:10" x14ac:dyDescent="0.25">
      <c r="B51" s="31"/>
      <c r="C51" s="32"/>
      <c r="D51" s="32"/>
      <c r="F51" s="36"/>
      <c r="G51" s="13"/>
      <c r="H51" s="13"/>
      <c r="I51" s="35"/>
      <c r="J51" s="32" t="str">
        <f t="shared" si="0"/>
        <v/>
      </c>
    </row>
    <row r="52" spans="2:10" x14ac:dyDescent="0.25">
      <c r="B52" s="31"/>
      <c r="C52" s="32"/>
      <c r="D52" s="33"/>
      <c r="F52" s="36"/>
      <c r="G52" s="13"/>
      <c r="H52" s="13"/>
      <c r="I52" s="35"/>
      <c r="J52" s="32" t="str">
        <f t="shared" si="0"/>
        <v/>
      </c>
    </row>
    <row r="53" spans="2:10" x14ac:dyDescent="0.25">
      <c r="B53" s="31"/>
      <c r="C53" s="34"/>
      <c r="D53" s="34"/>
      <c r="F53" s="36"/>
      <c r="G53" s="13"/>
      <c r="H53" s="13"/>
      <c r="I53" s="35"/>
      <c r="J53" s="32" t="str">
        <f t="shared" si="0"/>
        <v/>
      </c>
    </row>
  </sheetData>
  <sheetProtection sheet="1" objects="1" scenarios="1"/>
  <autoFilter ref="B8:J53" xr:uid="{00000000-0009-0000-0000-000001000000}"/>
  <mergeCells count="3">
    <mergeCell ref="B7:D7"/>
    <mergeCell ref="F7:G7"/>
    <mergeCell ref="I7:J7"/>
  </mergeCells>
  <conditionalFormatting sqref="J9:J25">
    <cfRule type="expression" dxfId="0" priority="2">
      <formula>IF($F9="", TRUE, FALSE)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264C1A66B01641A0C6CEDA56CA7EC0" ma:contentTypeVersion="15" ma:contentTypeDescription="Create a new document." ma:contentTypeScope="" ma:versionID="7e53343e1f77f7315fb964a029e43dcc">
  <xsd:schema xmlns:xsd="http://www.w3.org/2001/XMLSchema" xmlns:xs="http://www.w3.org/2001/XMLSchema" xmlns:p="http://schemas.microsoft.com/office/2006/metadata/properties" xmlns:ns2="04eb860a-685f-4d18-9178-37d9d1d452f9" xmlns:ns3="38043066-998c-4f04-8a20-46b828918608" targetNamespace="http://schemas.microsoft.com/office/2006/metadata/properties" ma:root="true" ma:fieldsID="99c2d082ae13a7ccf49216ed4fabf47a" ns2:_="" ns3:_="">
    <xsd:import namespace="04eb860a-685f-4d18-9178-37d9d1d452f9"/>
    <xsd:import namespace="38043066-998c-4f04-8a20-46b828918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b860a-685f-4d18-9178-37d9d1d45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292306-ec88-41af-9bed-7e1537114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43066-998c-4f04-8a20-46b828918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2624107-c232-49df-a058-1611c7a837cb}" ma:internalName="TaxCatchAll" ma:showField="CatchAllData" ma:web="38043066-998c-4f04-8a20-46b828918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043066-998c-4f04-8a20-46b828918608" xsi:nil="true"/>
    <Notes xmlns="04eb860a-685f-4d18-9178-37d9d1d452f9" xsi:nil="true"/>
    <lcf76f155ced4ddcb4097134ff3c332f xmlns="04eb860a-685f-4d18-9178-37d9d1d452f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EBBF4-541E-4FD8-A494-A29163CAA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b860a-685f-4d18-9178-37d9d1d452f9"/>
    <ds:schemaRef ds:uri="38043066-998c-4f04-8a20-46b828918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C6693-04D0-47A9-BC60-C780F1000124}">
  <ds:schemaRefs>
    <ds:schemaRef ds:uri="http://schemas.microsoft.com/office/2006/documentManagement/types"/>
    <ds:schemaRef ds:uri="http://schemas.microsoft.com/office/infopath/2007/PartnerControls"/>
    <ds:schemaRef ds:uri="38043066-998c-4f04-8a20-46b828918608"/>
    <ds:schemaRef ds:uri="http://purl.org/dc/elements/1.1/"/>
    <ds:schemaRef ds:uri="http://schemas.microsoft.com/office/2006/metadata/properties"/>
    <ds:schemaRef ds:uri="04eb860a-685f-4d18-9178-37d9d1d452f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F073ED-FB38-4523-A5C4-9F34CBB4A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King's Daughters (Main)</vt:lpstr>
      <vt:lpstr>King's Daughters (Ohio)</vt:lpstr>
    </vt:vector>
  </TitlesOfParts>
  <Manager/>
  <Company>KaufmanHall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Savy</dc:creator>
  <cp:keywords/>
  <dc:description/>
  <cp:lastModifiedBy>May, Michele</cp:lastModifiedBy>
  <cp:revision/>
  <dcterms:created xsi:type="dcterms:W3CDTF">2024-12-09T19:15:12Z</dcterms:created>
  <dcterms:modified xsi:type="dcterms:W3CDTF">2025-03-26T16:01:09Z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0x0101003B264C1A66B01641A0C6CEDA56CA7EC0</vt:lpwstr>
  </property>
  <property fmtid="{D5CDD505-2E9C-101B-9397-08002B2CF9AE}" pid="3" name="MediaServiceImageTags">
    <vt:lpwstr/>
  </property>
</Properties>
</file>