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ddma229_uky_edu/Documents/Desktop/Sharepoint Files/"/>
    </mc:Choice>
  </mc:AlternateContent>
  <xr:revisionPtr revIDLastSave="0" documentId="8_{7303012D-D424-4BA0-820D-01A92EC23C4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General Info" sheetId="6" r:id="rId1"/>
    <sheet name="Savings Calculations" sheetId="3" r:id="rId2"/>
    <sheet name="Wtd. Average Discount" sheetId="4" r:id="rId3"/>
    <sheet name="Important Analysis &amp; Formul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19" i="4" s="1"/>
  <c r="F8" i="3"/>
  <c r="F16" i="3"/>
  <c r="F24" i="3"/>
  <c r="F30" i="3"/>
  <c r="D6" i="4"/>
  <c r="G23" i="4"/>
  <c r="G19" i="4" s="1"/>
  <c r="F15" i="4" s="1"/>
  <c r="F24" i="4"/>
  <c r="G24" i="4"/>
  <c r="F25" i="4"/>
  <c r="G25" i="4"/>
  <c r="F26" i="4"/>
  <c r="G26" i="4"/>
  <c r="F27" i="4"/>
  <c r="G27" i="4"/>
  <c r="F28" i="4"/>
  <c r="G28" i="4"/>
  <c r="F29" i="4"/>
  <c r="G29" i="4"/>
</calcChain>
</file>

<file path=xl/sharedStrings.xml><?xml version="1.0" encoding="utf-8"?>
<sst xmlns="http://schemas.openxmlformats.org/spreadsheetml/2006/main" count="192" uniqueCount="166">
  <si>
    <t>Old Discount</t>
  </si>
  <si>
    <t>New Discount</t>
  </si>
  <si>
    <t>=((1-OLD)-(1-NEW))/(1-OLD)</t>
  </si>
  <si>
    <t>Formula</t>
  </si>
  <si>
    <t>Sample</t>
  </si>
  <si>
    <t>Solution</t>
  </si>
  <si>
    <t>Old Price</t>
  </si>
  <si>
    <t>=(OLD-NEW))/OLD</t>
  </si>
  <si>
    <t>Old Spend</t>
  </si>
  <si>
    <t>New Spend</t>
  </si>
  <si>
    <t>Qty</t>
  </si>
  <si>
    <t>Extended Spend</t>
  </si>
  <si>
    <t>List Price</t>
  </si>
  <si>
    <t>Calculating a Discount</t>
  </si>
  <si>
    <t>Calculating Savings from Old Discount to New Discount</t>
  </si>
  <si>
    <t>Calculating Savings from Old Price to New Price</t>
  </si>
  <si>
    <t>Calculating Savings from Old Spend to New Spend</t>
  </si>
  <si>
    <t xml:space="preserve">New/Negotiated </t>
  </si>
  <si>
    <t>Price</t>
  </si>
  <si>
    <t>=(List - Net)/List</t>
  </si>
  <si>
    <t>Calculating a Weighted Average Discount</t>
  </si>
  <si>
    <t>Sum of Extended Spend</t>
  </si>
  <si>
    <t>Sum of List Spend</t>
  </si>
  <si>
    <t>Description</t>
  </si>
  <si>
    <t>Extended List</t>
  </si>
  <si>
    <t>Wtd. Avg. Discount</t>
  </si>
  <si>
    <t>Step 1</t>
  </si>
  <si>
    <t>Step 2</t>
  </si>
  <si>
    <t>Step 3</t>
  </si>
  <si>
    <t>Step 4</t>
  </si>
  <si>
    <t>=(Sum of Extended List - Sum of Extended Spend))/Sum of Extended List</t>
  </si>
  <si>
    <t>Step 5</t>
  </si>
  <si>
    <t>=(5,449 - 2,905 )/(5,449)</t>
  </si>
  <si>
    <t xml:space="preserve">Price Paid </t>
  </si>
  <si>
    <t>Sum Total of Extended Spend</t>
  </si>
  <si>
    <t>Sum Total of Extended List</t>
  </si>
  <si>
    <t>Price Paid</t>
  </si>
  <si>
    <t>=(C22 - C24)/(C22)</t>
  </si>
  <si>
    <t>=(C28 - C29)/(C28)</t>
  </si>
  <si>
    <t>=(C6 - C7)/(C6)</t>
  </si>
  <si>
    <t>=((1 - C14) - (1 - C15))/(1 - C14)</t>
  </si>
  <si>
    <t>ITEM DESCRIPTION</t>
  </si>
  <si>
    <t>Item 1</t>
  </si>
  <si>
    <t>Item 2</t>
  </si>
  <si>
    <t>Item 3</t>
  </si>
  <si>
    <t>Item 4</t>
  </si>
  <si>
    <t>Item 5</t>
  </si>
  <si>
    <t>Item 6</t>
  </si>
  <si>
    <t>Item 7</t>
  </si>
  <si>
    <t>Type of Analysis</t>
  </si>
  <si>
    <t>Note</t>
  </si>
  <si>
    <t>•</t>
  </si>
  <si>
    <t>Calculate Extended List Price</t>
  </si>
  <si>
    <t>Extended List Price = Unit List Price x Total Quantity</t>
  </si>
  <si>
    <t>Calculate Extended Current Price</t>
  </si>
  <si>
    <t>Extended Current Price = Unit Current Price x Total Quantity</t>
  </si>
  <si>
    <t>Calculate Item Discount</t>
  </si>
  <si>
    <t>Discount = (List Price - Current Price) / List Price</t>
  </si>
  <si>
    <t xml:space="preserve">Calculate Weighted Average Discount </t>
  </si>
  <si>
    <t>Wtd. Avg. Disc = (Extended List Price - Extended Current Price) / Extended List Price</t>
  </si>
  <si>
    <t>Top Items</t>
  </si>
  <si>
    <t>Sort Descending by Extended Current Price</t>
  </si>
  <si>
    <t>Savings Calculation from Price</t>
  </si>
  <si>
    <t>Savings = (Old Price - New Price) / Old Price</t>
  </si>
  <si>
    <t>Savings Calculation from Discount</t>
  </si>
  <si>
    <t>Savings = ((1-Old Discount %) - (1-New Discount %)) / (1-Old Discount %)</t>
  </si>
  <si>
    <t>Spend by Category</t>
  </si>
  <si>
    <t>Simple Pivot Table Exercise</t>
  </si>
  <si>
    <t>Calculate % of Spend</t>
  </si>
  <si>
    <t xml:space="preserve">Category total as % of Grand Total </t>
  </si>
  <si>
    <t>Spend Allocation</t>
  </si>
  <si>
    <t>Sample Spend to Annual Spend</t>
  </si>
  <si>
    <t>Calculate Price Variance</t>
  </si>
  <si>
    <t>Often Used Excel Functions and Formulas</t>
  </si>
  <si>
    <t>Sum  [ =sum( range ) ]</t>
  </si>
  <si>
    <t>Average [ =average( range ) ]</t>
  </si>
  <si>
    <t>Min [ =min( range) ]</t>
  </si>
  <si>
    <t>Max [ =max( range ) ]</t>
  </si>
  <si>
    <t>Round [=ROUND(number, number of digits)]</t>
  </si>
  <si>
    <t>Good Data Management Habits</t>
  </si>
  <si>
    <t xml:space="preserve">Always retain a copy of raw supplier data </t>
  </si>
  <si>
    <t>Validate supplier data with other sources</t>
  </si>
  <si>
    <t>Organize the data so it works for you</t>
  </si>
  <si>
    <t>Understand the data</t>
  </si>
  <si>
    <t>Identify missing information / data gaps</t>
  </si>
  <si>
    <t>Track how you manipulate the data</t>
  </si>
  <si>
    <t>Common Microsoft Office Shortcuts</t>
  </si>
  <si>
    <t>General</t>
  </si>
  <si>
    <t>Ctrl + N</t>
  </si>
  <si>
    <t>New workbook</t>
  </si>
  <si>
    <t>Ctrl + O</t>
  </si>
  <si>
    <t>Open</t>
  </si>
  <si>
    <t>Ctrl + S</t>
  </si>
  <si>
    <t>Save</t>
  </si>
  <si>
    <t>Ctrl + W</t>
  </si>
  <si>
    <t>Close workbook</t>
  </si>
  <si>
    <t>Ctrl + P</t>
  </si>
  <si>
    <t>Print</t>
  </si>
  <si>
    <t>Ctrl + C</t>
  </si>
  <si>
    <t>Copy</t>
  </si>
  <si>
    <t>Ctrl + V</t>
  </si>
  <si>
    <t>Paste</t>
  </si>
  <si>
    <t>Ctrl + X</t>
  </si>
  <si>
    <t>Cut</t>
  </si>
  <si>
    <t>Ctrl + Y</t>
  </si>
  <si>
    <t>Redo</t>
  </si>
  <si>
    <t>Ctrl + Z</t>
  </si>
  <si>
    <t>Undo</t>
  </si>
  <si>
    <t>Formatting</t>
  </si>
  <si>
    <t>Ctrl + B</t>
  </si>
  <si>
    <t>Bold</t>
  </si>
  <si>
    <t>Ctrl + I</t>
  </si>
  <si>
    <t>Italic</t>
  </si>
  <si>
    <t>Ctrl + U</t>
  </si>
  <si>
    <t>Underline</t>
  </si>
  <si>
    <t>Atl + H + F + P</t>
  </si>
  <si>
    <t>Format Painter</t>
  </si>
  <si>
    <t>Common Excel Shortcuts</t>
  </si>
  <si>
    <t>Highlighting</t>
  </si>
  <si>
    <t>Shift + Arrow Key</t>
  </si>
  <si>
    <t>Highlight cells</t>
  </si>
  <si>
    <t>Shift + Space</t>
  </si>
  <si>
    <t>Highlight row</t>
  </si>
  <si>
    <t>Ctrl + Space</t>
  </si>
  <si>
    <t>Highlight column</t>
  </si>
  <si>
    <t>Ctrl + A</t>
  </si>
  <si>
    <t>Highlight entire worksheet</t>
  </si>
  <si>
    <t>Ctrl + Shift + *</t>
  </si>
  <si>
    <t>Highlight data range</t>
  </si>
  <si>
    <t>Navigation</t>
  </si>
  <si>
    <t>Ctrl + Arrow Key</t>
  </si>
  <si>
    <t>Last continuous cell with data</t>
  </si>
  <si>
    <t>Tab</t>
  </si>
  <si>
    <t>Next cell to the right</t>
  </si>
  <si>
    <t>Enter</t>
  </si>
  <si>
    <t>Next cell below</t>
  </si>
  <si>
    <t>Shift + Tab</t>
  </si>
  <si>
    <t>Next cell to the left</t>
  </si>
  <si>
    <t>Shift + Enter</t>
  </si>
  <si>
    <t>Next cell above</t>
  </si>
  <si>
    <t>Ctrl + Home</t>
  </si>
  <si>
    <t>Top of a worksheet</t>
  </si>
  <si>
    <t>Ctrl + End</t>
  </si>
  <si>
    <t>Last active cell</t>
  </si>
  <si>
    <t>Ctrl + Page-up</t>
  </si>
  <si>
    <t>Previous worksheet</t>
  </si>
  <si>
    <t>Ctrl + Page-down</t>
  </si>
  <si>
    <t>Next worksheet</t>
  </si>
  <si>
    <t xml:space="preserve">General Analysis Shortcuts </t>
  </si>
  <si>
    <t>F2</t>
  </si>
  <si>
    <t>Edit text in cell</t>
  </si>
  <si>
    <t>Ctrl + Shift + "+"</t>
  </si>
  <si>
    <t>Add row, column, cell</t>
  </si>
  <si>
    <t>Ctrl + "-"</t>
  </si>
  <si>
    <t>Delete row, column, cell</t>
  </si>
  <si>
    <t>Ctrl + Shift + $</t>
  </si>
  <si>
    <t>Dollars and Cents format</t>
  </si>
  <si>
    <t>Ctrl + Shift + %</t>
  </si>
  <si>
    <t>Percent format</t>
  </si>
  <si>
    <t>Alt + "="</t>
  </si>
  <si>
    <t>Sum all entries above</t>
  </si>
  <si>
    <r>
      <t>Step 1:</t>
    </r>
    <r>
      <rPr>
        <sz val="8"/>
        <rFont val="Arial"/>
        <family val="2"/>
      </rPr>
      <t xml:space="preserve"> Calculated Extended Spend ( = Price Paid x Qty)</t>
    </r>
  </si>
  <si>
    <r>
      <t>Step 2:</t>
    </r>
    <r>
      <rPr>
        <sz val="8"/>
        <rFont val="Arial"/>
        <family val="2"/>
      </rPr>
      <t xml:space="preserve"> Calculated Extended List ( = List Price x Qty)</t>
    </r>
  </si>
  <si>
    <r>
      <t>Step 3:</t>
    </r>
    <r>
      <rPr>
        <sz val="8"/>
        <rFont val="Arial"/>
        <family val="2"/>
      </rPr>
      <t xml:space="preserve"> Sum Total Extended Spend</t>
    </r>
  </si>
  <si>
    <r>
      <t>Step 4:</t>
    </r>
    <r>
      <rPr>
        <sz val="8"/>
        <rFont val="Arial"/>
        <family val="2"/>
      </rPr>
      <t xml:space="preserve"> Sum Total Extended List</t>
    </r>
  </si>
  <si>
    <r>
      <t>Step 5:</t>
    </r>
    <r>
      <rPr>
        <sz val="8"/>
        <rFont val="Arial"/>
        <family val="2"/>
      </rPr>
      <t xml:space="preserve"> Calculate "discount" off Extended Totals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</si>
</sst>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2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i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99">
    <xf numFmtId="0" fontId="0" fillId="0" borderId="0" xfId="0"/>
    <xf numFmtId="0" fontId="7" fillId="0" borderId="0" xfId="0" applyFont="1"/>
    <xf numFmtId="0" fontId="11" fillId="0" borderId="26" xfId="0" applyFont="1" applyBorder="1" applyAlignment="1">
      <alignment horizontal="left" wrapText="1" readingOrder="1"/>
    </xf>
    <xf numFmtId="0" fontId="12" fillId="0" borderId="27" xfId="0" applyFont="1" applyBorder="1" applyAlignment="1">
      <alignment horizontal="left" wrapText="1" readingOrder="1"/>
    </xf>
    <xf numFmtId="0" fontId="7" fillId="7" borderId="28" xfId="3" applyFont="1" applyFill="1" applyBorder="1"/>
    <xf numFmtId="0" fontId="7" fillId="7" borderId="29" xfId="3" applyFont="1" applyFill="1" applyBorder="1"/>
    <xf numFmtId="0" fontId="11" fillId="0" borderId="18" xfId="0" applyFont="1" applyBorder="1" applyAlignment="1">
      <alignment horizontal="left" wrapText="1" readingOrder="1"/>
    </xf>
    <xf numFmtId="0" fontId="12" fillId="0" borderId="19" xfId="0" applyFont="1" applyBorder="1" applyAlignment="1">
      <alignment horizontal="left" wrapText="1" readingOrder="1"/>
    </xf>
    <xf numFmtId="0" fontId="11" fillId="0" borderId="20" xfId="0" applyFont="1" applyBorder="1" applyAlignment="1">
      <alignment horizontal="left" wrapText="1" readingOrder="1"/>
    </xf>
    <xf numFmtId="0" fontId="12" fillId="0" borderId="21" xfId="0" applyFont="1" applyBorder="1" applyAlignment="1">
      <alignment horizontal="left" wrapText="1" readingOrder="1"/>
    </xf>
    <xf numFmtId="0" fontId="11" fillId="0" borderId="32" xfId="0" applyFont="1" applyBorder="1" applyAlignment="1">
      <alignment horizontal="left" wrapText="1" readingOrder="1"/>
    </xf>
    <xf numFmtId="0" fontId="12" fillId="0" borderId="33" xfId="0" applyFont="1" applyBorder="1" applyAlignment="1">
      <alignment horizontal="left" wrapText="1" readingOrder="1"/>
    </xf>
    <xf numFmtId="0" fontId="14" fillId="5" borderId="2" xfId="0" applyFont="1" applyFill="1" applyBorder="1"/>
    <xf numFmtId="0" fontId="14" fillId="5" borderId="5" xfId="0" applyFont="1" applyFill="1" applyBorder="1"/>
    <xf numFmtId="0" fontId="14" fillId="5" borderId="3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15" fillId="0" borderId="0" xfId="0" applyFont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7" fontId="7" fillId="0" borderId="0" xfId="0" applyNumberFormat="1" applyFont="1" applyAlignment="1">
      <alignment vertical="center"/>
    </xf>
    <xf numFmtId="0" fontId="16" fillId="6" borderId="1" xfId="0" applyFont="1" applyFill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7" fontId="7" fillId="0" borderId="8" xfId="1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9" fontId="9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9" fontId="7" fillId="0" borderId="8" xfId="0" applyNumberFormat="1" applyFont="1" applyBorder="1" applyAlignment="1">
      <alignment horizontal="center" vertical="center"/>
    </xf>
    <xf numFmtId="7" fontId="7" fillId="0" borderId="0" xfId="1" applyNumberFormat="1" applyFont="1" applyBorder="1" applyAlignment="1">
      <alignment vertical="center"/>
    </xf>
    <xf numFmtId="5" fontId="7" fillId="0" borderId="8" xfId="0" applyNumberFormat="1" applyFont="1" applyBorder="1" applyAlignment="1">
      <alignment vertical="center"/>
    </xf>
    <xf numFmtId="5" fontId="7" fillId="0" borderId="8" xfId="1" applyNumberFormat="1" applyFont="1" applyBorder="1" applyAlignment="1">
      <alignment vertical="center"/>
    </xf>
    <xf numFmtId="49" fontId="9" fillId="0" borderId="0" xfId="0" applyNumberFormat="1" applyFont="1"/>
    <xf numFmtId="0" fontId="9" fillId="3" borderId="2" xfId="0" applyFont="1" applyFill="1" applyBorder="1"/>
    <xf numFmtId="9" fontId="9" fillId="3" borderId="3" xfId="0" applyNumberFormat="1" applyFont="1" applyFill="1" applyBorder="1" applyAlignment="1">
      <alignment horizontal="center"/>
    </xf>
    <xf numFmtId="43" fontId="7" fillId="0" borderId="0" xfId="0" applyNumberFormat="1" applyFont="1"/>
    <xf numFmtId="43" fontId="16" fillId="5" borderId="1" xfId="0" applyNumberFormat="1" applyFont="1" applyFill="1" applyBorder="1" applyAlignment="1">
      <alignment horizontal="center"/>
    </xf>
    <xf numFmtId="9" fontId="17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18" fillId="0" borderId="0" xfId="2" applyFont="1" applyAlignment="1">
      <alignment horizontal="right"/>
    </xf>
    <xf numFmtId="43" fontId="18" fillId="0" borderId="0" xfId="1" applyFont="1" applyFill="1" applyBorder="1" applyAlignment="1">
      <alignment horizontal="right"/>
    </xf>
    <xf numFmtId="43" fontId="7" fillId="0" borderId="0" xfId="1" applyFont="1" applyBorder="1"/>
    <xf numFmtId="43" fontId="7" fillId="0" borderId="0" xfId="1" applyFont="1"/>
    <xf numFmtId="0" fontId="8" fillId="8" borderId="23" xfId="0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7" fillId="14" borderId="0" xfId="0" applyFont="1" applyFill="1"/>
    <xf numFmtId="0" fontId="11" fillId="14" borderId="0" xfId="0" applyFont="1" applyFill="1" applyAlignment="1">
      <alignment horizontal="left" wrapText="1" readingOrder="1"/>
    </xf>
    <xf numFmtId="0" fontId="12" fillId="14" borderId="0" xfId="0" applyFont="1" applyFill="1" applyAlignment="1">
      <alignment horizontal="left" wrapText="1" readingOrder="1"/>
    </xf>
    <xf numFmtId="0" fontId="4" fillId="14" borderId="0" xfId="0" applyFont="1" applyFill="1" applyAlignment="1">
      <alignment horizontal="left" wrapText="1" readingOrder="1"/>
    </xf>
    <xf numFmtId="0" fontId="5" fillId="14" borderId="0" xfId="0" applyFont="1" applyFill="1" applyAlignment="1">
      <alignment horizontal="left" wrapText="1" readingOrder="1"/>
    </xf>
    <xf numFmtId="0" fontId="8" fillId="14" borderId="0" xfId="0" applyFont="1" applyFill="1" applyAlignment="1">
      <alignment vertical="center"/>
    </xf>
    <xf numFmtId="0" fontId="8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vertical="center"/>
    </xf>
    <xf numFmtId="0" fontId="8" fillId="14" borderId="12" xfId="0" applyFont="1" applyFill="1" applyBorder="1" applyAlignment="1">
      <alignment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left" vertical="center" indent="1"/>
    </xf>
    <xf numFmtId="0" fontId="8" fillId="14" borderId="14" xfId="0" applyFont="1" applyFill="1" applyBorder="1" applyAlignment="1">
      <alignment vertical="center"/>
    </xf>
    <xf numFmtId="0" fontId="8" fillId="14" borderId="15" xfId="0" applyFont="1" applyFill="1" applyBorder="1" applyAlignment="1">
      <alignment vertical="center"/>
    </xf>
    <xf numFmtId="0" fontId="8" fillId="14" borderId="16" xfId="0" applyFont="1" applyFill="1" applyBorder="1" applyAlignment="1">
      <alignment vertical="center"/>
    </xf>
    <xf numFmtId="0" fontId="8" fillId="14" borderId="6" xfId="0" applyFont="1" applyFill="1" applyBorder="1" applyAlignment="1">
      <alignment vertical="center"/>
    </xf>
    <xf numFmtId="0" fontId="8" fillId="14" borderId="13" xfId="0" applyFont="1" applyFill="1" applyBorder="1" applyAlignment="1">
      <alignment vertical="center"/>
    </xf>
    <xf numFmtId="0" fontId="19" fillId="14" borderId="6" xfId="0" applyFont="1" applyFill="1" applyBorder="1" applyAlignment="1">
      <alignment horizontal="left" indent="1"/>
    </xf>
    <xf numFmtId="0" fontId="19" fillId="14" borderId="0" xfId="0" applyFont="1" applyFill="1"/>
    <xf numFmtId="0" fontId="19" fillId="14" borderId="13" xfId="0" applyFont="1" applyFill="1" applyBorder="1" applyAlignment="1">
      <alignment horizontal="left" indent="1"/>
    </xf>
    <xf numFmtId="0" fontId="8" fillId="14" borderId="0" xfId="0" applyFont="1" applyFill="1"/>
    <xf numFmtId="0" fontId="8" fillId="14" borderId="13" xfId="0" applyFont="1" applyFill="1" applyBorder="1" applyAlignment="1">
      <alignment horizontal="left" indent="1"/>
    </xf>
    <xf numFmtId="0" fontId="8" fillId="14" borderId="9" xfId="0" applyFont="1" applyFill="1" applyBorder="1" applyAlignment="1">
      <alignment vertical="center"/>
    </xf>
    <xf numFmtId="0" fontId="8" fillId="14" borderId="8" xfId="0" applyFont="1" applyFill="1" applyBorder="1" applyAlignment="1">
      <alignment vertical="center"/>
    </xf>
    <xf numFmtId="0" fontId="8" fillId="14" borderId="17" xfId="0" applyFont="1" applyFill="1" applyBorder="1"/>
    <xf numFmtId="0" fontId="8" fillId="14" borderId="2" xfId="0" applyFont="1" applyFill="1" applyBorder="1" applyAlignment="1">
      <alignment vertical="center"/>
    </xf>
    <xf numFmtId="0" fontId="8" fillId="14" borderId="5" xfId="0" applyFont="1" applyFill="1" applyBorder="1" applyAlignment="1">
      <alignment vertical="center"/>
    </xf>
    <xf numFmtId="0" fontId="8" fillId="14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vertical="center"/>
    </xf>
    <xf numFmtId="0" fontId="13" fillId="10" borderId="34" xfId="3" applyFont="1" applyFill="1" applyBorder="1" applyAlignment="1">
      <alignment horizontal="center"/>
    </xf>
    <xf numFmtId="0" fontId="13" fillId="10" borderId="35" xfId="3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 wrapText="1" readingOrder="1"/>
    </xf>
    <xf numFmtId="0" fontId="10" fillId="13" borderId="25" xfId="0" applyFont="1" applyFill="1" applyBorder="1" applyAlignment="1">
      <alignment horizontal="center" wrapText="1" readingOrder="1"/>
    </xf>
    <xf numFmtId="0" fontId="13" fillId="9" borderId="36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wrapText="1" readingOrder="1"/>
    </xf>
    <xf numFmtId="0" fontId="10" fillId="11" borderId="31" xfId="0" applyFont="1" applyFill="1" applyBorder="1" applyAlignment="1">
      <alignment horizontal="center" wrapText="1" readingOrder="1"/>
    </xf>
    <xf numFmtId="0" fontId="10" fillId="11" borderId="24" xfId="0" applyFont="1" applyFill="1" applyBorder="1" applyAlignment="1">
      <alignment horizontal="center" wrapText="1" readingOrder="1"/>
    </xf>
    <xf numFmtId="0" fontId="10" fillId="11" borderId="25" xfId="0" applyFont="1" applyFill="1" applyBorder="1" applyAlignment="1">
      <alignment horizontal="center" wrapText="1" readingOrder="1"/>
    </xf>
    <xf numFmtId="0" fontId="13" fillId="12" borderId="34" xfId="3" applyFont="1" applyFill="1" applyBorder="1" applyAlignment="1">
      <alignment horizontal="center"/>
    </xf>
    <xf numFmtId="0" fontId="13" fillId="12" borderId="35" xfId="3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9" fontId="17" fillId="0" borderId="4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 2" xfId="3" xr:uid="{00000000-0005-0000-0000-000002000000}"/>
    <cellStyle name="Normal_IP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A6F5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"/>
  <sheetViews>
    <sheetView workbookViewId="0">
      <selection activeCell="I18" sqref="I18"/>
    </sheetView>
  </sheetViews>
  <sheetFormatPr defaultColWidth="8.7109375" defaultRowHeight="11.25"/>
  <cols>
    <col min="1" max="1" width="3.7109375" style="51" customWidth="1"/>
    <col min="2" max="2" width="12.140625" style="1" customWidth="1"/>
    <col min="3" max="3" width="31.42578125" style="1" customWidth="1"/>
    <col min="4" max="4" width="6.140625" style="1" customWidth="1"/>
    <col min="5" max="5" width="17.85546875" style="1" customWidth="1"/>
    <col min="6" max="6" width="27.85546875" style="1" customWidth="1"/>
    <col min="7" max="16384" width="8.7109375" style="1"/>
  </cols>
  <sheetData>
    <row r="1" spans="2:21" ht="12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2:21" ht="12.6" customHeight="1" thickBot="1">
      <c r="B2" s="84" t="s">
        <v>79</v>
      </c>
      <c r="C2" s="85"/>
      <c r="D2" s="51"/>
      <c r="E2" s="90" t="s">
        <v>117</v>
      </c>
      <c r="F2" s="9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2:21">
      <c r="B3" s="48">
        <v>1</v>
      </c>
      <c r="C3" s="45" t="s">
        <v>80</v>
      </c>
      <c r="D3" s="51"/>
      <c r="E3" s="88" t="s">
        <v>118</v>
      </c>
      <c r="F3" s="89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2:21">
      <c r="B4" s="49">
        <v>2</v>
      </c>
      <c r="C4" s="46" t="s">
        <v>81</v>
      </c>
      <c r="D4" s="51"/>
      <c r="E4" s="2" t="s">
        <v>119</v>
      </c>
      <c r="F4" s="3" t="s">
        <v>120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2:21">
      <c r="B5" s="49">
        <v>3</v>
      </c>
      <c r="C5" s="46" t="s">
        <v>82</v>
      </c>
      <c r="D5" s="51"/>
      <c r="E5" s="2" t="s">
        <v>121</v>
      </c>
      <c r="F5" s="3" t="s">
        <v>122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1">
      <c r="B6" s="49">
        <v>4</v>
      </c>
      <c r="C6" s="46" t="s">
        <v>83</v>
      </c>
      <c r="D6" s="51"/>
      <c r="E6" s="2" t="s">
        <v>123</v>
      </c>
      <c r="F6" s="3" t="s">
        <v>124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2:21">
      <c r="B7" s="49">
        <v>5</v>
      </c>
      <c r="C7" s="46" t="s">
        <v>84</v>
      </c>
      <c r="D7" s="51"/>
      <c r="E7" s="2" t="s">
        <v>125</v>
      </c>
      <c r="F7" s="3" t="s">
        <v>126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2:21" ht="12" thickBot="1">
      <c r="B8" s="50">
        <v>6</v>
      </c>
      <c r="C8" s="47" t="s">
        <v>85</v>
      </c>
      <c r="D8" s="51"/>
      <c r="E8" s="2" t="s">
        <v>127</v>
      </c>
      <c r="F8" s="3" t="s">
        <v>128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2:21" ht="12" thickBot="1">
      <c r="D9" s="51"/>
      <c r="E9" s="88" t="s">
        <v>129</v>
      </c>
      <c r="F9" s="8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2:21" ht="12.6" customHeight="1">
      <c r="B10" s="80" t="s">
        <v>86</v>
      </c>
      <c r="C10" s="81"/>
      <c r="D10" s="51"/>
      <c r="E10" s="2" t="s">
        <v>130</v>
      </c>
      <c r="F10" s="3" t="s">
        <v>131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2:21">
      <c r="B11" s="82" t="s">
        <v>87</v>
      </c>
      <c r="C11" s="83"/>
      <c r="D11" s="51"/>
      <c r="E11" s="2" t="s">
        <v>132</v>
      </c>
      <c r="F11" s="3" t="s">
        <v>133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2:21">
      <c r="B12" s="2" t="s">
        <v>88</v>
      </c>
      <c r="C12" s="3" t="s">
        <v>89</v>
      </c>
      <c r="D12" s="51"/>
      <c r="E12" s="2" t="s">
        <v>134</v>
      </c>
      <c r="F12" s="3" t="s">
        <v>135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2:21">
      <c r="B13" s="2" t="s">
        <v>90</v>
      </c>
      <c r="C13" s="3" t="s">
        <v>91</v>
      </c>
      <c r="D13" s="51"/>
      <c r="E13" s="2" t="s">
        <v>136</v>
      </c>
      <c r="F13" s="3" t="s">
        <v>137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spans="2:21">
      <c r="B14" s="2" t="s">
        <v>92</v>
      </c>
      <c r="C14" s="3" t="s">
        <v>93</v>
      </c>
      <c r="D14" s="51"/>
      <c r="E14" s="2" t="s">
        <v>138</v>
      </c>
      <c r="F14" s="3" t="s">
        <v>139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spans="2:21">
      <c r="B15" s="2" t="s">
        <v>94</v>
      </c>
      <c r="C15" s="3" t="s">
        <v>95</v>
      </c>
      <c r="D15" s="51"/>
      <c r="E15" s="2" t="s">
        <v>140</v>
      </c>
      <c r="F15" s="3" t="s">
        <v>141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2:21">
      <c r="B16" s="2" t="s">
        <v>96</v>
      </c>
      <c r="C16" s="3" t="s">
        <v>97</v>
      </c>
      <c r="D16" s="51"/>
      <c r="E16" s="2" t="s">
        <v>142</v>
      </c>
      <c r="F16" s="3" t="s">
        <v>143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2:71">
      <c r="B17" s="2" t="s">
        <v>98</v>
      </c>
      <c r="C17" s="3" t="s">
        <v>99</v>
      </c>
      <c r="D17" s="51"/>
      <c r="E17" s="2" t="s">
        <v>144</v>
      </c>
      <c r="F17" s="3" t="s">
        <v>145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2:71">
      <c r="B18" s="2" t="s">
        <v>100</v>
      </c>
      <c r="C18" s="3" t="s">
        <v>101</v>
      </c>
      <c r="D18" s="51"/>
      <c r="E18" s="2" t="s">
        <v>146</v>
      </c>
      <c r="F18" s="3" t="s">
        <v>147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2:71">
      <c r="B19" s="2" t="s">
        <v>102</v>
      </c>
      <c r="C19" s="3" t="s">
        <v>103</v>
      </c>
      <c r="D19" s="51"/>
      <c r="E19" s="4"/>
      <c r="F19" s="5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pans="2:71" ht="12.6" customHeight="1">
      <c r="B20" s="2" t="s">
        <v>104</v>
      </c>
      <c r="C20" s="3" t="s">
        <v>105</v>
      </c>
      <c r="D20" s="51"/>
      <c r="E20" s="86" t="s">
        <v>148</v>
      </c>
      <c r="F20" s="87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2:71">
      <c r="B21" s="2" t="s">
        <v>106</v>
      </c>
      <c r="C21" s="3" t="s">
        <v>107</v>
      </c>
      <c r="D21" s="51"/>
      <c r="E21" s="6" t="s">
        <v>149</v>
      </c>
      <c r="F21" s="7" t="s">
        <v>150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2:71" ht="11.45" customHeight="1">
      <c r="B22" s="82" t="s">
        <v>108</v>
      </c>
      <c r="C22" s="83"/>
      <c r="D22" s="51"/>
      <c r="E22" s="6" t="s">
        <v>151</v>
      </c>
      <c r="F22" s="7" t="s">
        <v>152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2:71">
      <c r="B23" s="2" t="s">
        <v>109</v>
      </c>
      <c r="C23" s="3" t="s">
        <v>110</v>
      </c>
      <c r="D23" s="51"/>
      <c r="E23" s="6" t="s">
        <v>153</v>
      </c>
      <c r="F23" s="7" t="s">
        <v>154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2:71">
      <c r="B24" s="2" t="s">
        <v>111</v>
      </c>
      <c r="C24" s="3" t="s">
        <v>112</v>
      </c>
      <c r="D24" s="51"/>
      <c r="E24" s="6" t="s">
        <v>155</v>
      </c>
      <c r="F24" s="7" t="s">
        <v>156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2:71">
      <c r="B25" s="2" t="s">
        <v>113</v>
      </c>
      <c r="C25" s="3" t="s">
        <v>114</v>
      </c>
      <c r="D25" s="51"/>
      <c r="E25" s="6" t="s">
        <v>157</v>
      </c>
      <c r="F25" s="7" t="s">
        <v>158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2:71" ht="12" thickBot="1">
      <c r="B26" s="10" t="s">
        <v>115</v>
      </c>
      <c r="C26" s="11" t="s">
        <v>116</v>
      </c>
      <c r="D26" s="51"/>
      <c r="E26" s="8" t="s">
        <v>159</v>
      </c>
      <c r="F26" s="9" t="s">
        <v>160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2:71" ht="12">
      <c r="B27" s="52"/>
      <c r="C27" s="53"/>
      <c r="D27" s="51"/>
      <c r="E27" s="54"/>
      <c r="F27" s="55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</row>
    <row r="28" spans="2:7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</row>
    <row r="29" spans="2:7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</row>
    <row r="30" spans="2:7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</row>
    <row r="31" spans="2:7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</row>
    <row r="32" spans="2:7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</row>
    <row r="33" spans="2:71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</row>
    <row r="34" spans="2:7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</row>
    <row r="35" spans="2:71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</row>
    <row r="36" spans="2:71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</row>
    <row r="37" spans="2:71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</row>
    <row r="38" spans="2:71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</row>
    <row r="39" spans="2:7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</row>
    <row r="40" spans="2:7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</row>
    <row r="41" spans="2:71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</row>
    <row r="42" spans="2:7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</row>
    <row r="43" spans="2:71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</row>
    <row r="44" spans="2:7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</row>
    <row r="45" spans="2:71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</row>
    <row r="46" spans="2:7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</row>
    <row r="47" spans="2:7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</row>
    <row r="48" spans="2:7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</row>
    <row r="49" spans="2:71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</row>
    <row r="50" spans="2:7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</row>
    <row r="51" spans="2:7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</row>
    <row r="52" spans="2:7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</row>
    <row r="53" spans="2:7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</row>
    <row r="54" spans="2:71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</row>
    <row r="55" spans="2:7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</row>
    <row r="56" spans="2:71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</row>
    <row r="57" spans="2:71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</row>
    <row r="58" spans="2:71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</row>
    <row r="59" spans="2:7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</row>
    <row r="60" spans="2:7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</row>
    <row r="61" spans="2:7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</row>
  </sheetData>
  <mergeCells count="8">
    <mergeCell ref="B10:C10"/>
    <mergeCell ref="B11:C11"/>
    <mergeCell ref="B22:C22"/>
    <mergeCell ref="B2:C2"/>
    <mergeCell ref="E20:F20"/>
    <mergeCell ref="E9:F9"/>
    <mergeCell ref="E3:F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topLeftCell="A4" workbookViewId="0">
      <selection activeCell="D33" sqref="D33"/>
    </sheetView>
  </sheetViews>
  <sheetFormatPr defaultColWidth="8.7109375" defaultRowHeight="11.25"/>
  <cols>
    <col min="1" max="1" width="6.7109375" style="1" customWidth="1"/>
    <col min="2" max="2" width="16.5703125" style="1" customWidth="1"/>
    <col min="3" max="3" width="10.5703125" style="1" customWidth="1"/>
    <col min="4" max="4" width="8.7109375" style="1"/>
    <col min="5" max="5" width="9.5703125" style="1" customWidth="1"/>
    <col min="6" max="6" width="29.28515625" style="1" customWidth="1"/>
    <col min="7" max="16384" width="8.7109375" style="1"/>
  </cols>
  <sheetData>
    <row r="1" spans="1:6" ht="5.25" customHeight="1"/>
    <row r="2" spans="1:6">
      <c r="A2" s="12" t="s">
        <v>13</v>
      </c>
      <c r="B2" s="13"/>
      <c r="C2" s="13"/>
      <c r="D2" s="13"/>
      <c r="E2" s="13"/>
      <c r="F2" s="14"/>
    </row>
    <row r="3" spans="1:6" ht="6.75" customHeight="1">
      <c r="A3" s="15"/>
      <c r="F3" s="16"/>
    </row>
    <row r="4" spans="1:6">
      <c r="A4" s="15"/>
      <c r="B4" s="17" t="s">
        <v>41</v>
      </c>
      <c r="F4" s="16"/>
    </row>
    <row r="5" spans="1:6" ht="8.25" customHeight="1">
      <c r="A5" s="15"/>
      <c r="F5" s="16"/>
    </row>
    <row r="6" spans="1:6" s="19" customFormat="1" ht="15" customHeight="1">
      <c r="A6" s="18"/>
      <c r="B6" s="19" t="s">
        <v>12</v>
      </c>
      <c r="C6" s="20">
        <v>15.67</v>
      </c>
      <c r="E6" s="21" t="s">
        <v>3</v>
      </c>
      <c r="F6" s="22" t="s">
        <v>19</v>
      </c>
    </row>
    <row r="7" spans="1:6" s="19" customFormat="1" ht="15" customHeight="1">
      <c r="A7" s="18"/>
      <c r="B7" s="23" t="s">
        <v>33</v>
      </c>
      <c r="C7" s="24">
        <v>5.0143999999999993</v>
      </c>
      <c r="E7" s="21" t="s">
        <v>4</v>
      </c>
      <c r="F7" s="22" t="s">
        <v>39</v>
      </c>
    </row>
    <row r="8" spans="1:6" s="19" customFormat="1" ht="15" customHeight="1">
      <c r="A8" s="25"/>
      <c r="B8" s="23"/>
      <c r="C8" s="23"/>
      <c r="D8" s="23"/>
      <c r="E8" s="21" t="s">
        <v>5</v>
      </c>
      <c r="F8" s="26">
        <f>(C6-C7)/C6</f>
        <v>0.67999999999999994</v>
      </c>
    </row>
    <row r="9" spans="1:6" ht="6.75" customHeight="1"/>
    <row r="10" spans="1:6">
      <c r="A10" s="12" t="s">
        <v>14</v>
      </c>
      <c r="B10" s="13"/>
      <c r="C10" s="13"/>
      <c r="D10" s="13"/>
      <c r="E10" s="13"/>
      <c r="F10" s="14"/>
    </row>
    <row r="11" spans="1:6" ht="6.75" customHeight="1">
      <c r="A11" s="15"/>
      <c r="B11" s="27"/>
      <c r="F11" s="16"/>
    </row>
    <row r="12" spans="1:6">
      <c r="A12" s="15"/>
      <c r="B12" s="17" t="s">
        <v>41</v>
      </c>
      <c r="F12" s="16"/>
    </row>
    <row r="13" spans="1:6" ht="8.25" customHeight="1">
      <c r="A13" s="15"/>
      <c r="B13" s="17"/>
      <c r="F13" s="16"/>
    </row>
    <row r="14" spans="1:6" s="19" customFormat="1" ht="15" customHeight="1">
      <c r="A14" s="18"/>
      <c r="B14" s="23" t="s">
        <v>0</v>
      </c>
      <c r="C14" s="28">
        <v>0.5</v>
      </c>
      <c r="E14" s="21" t="s">
        <v>3</v>
      </c>
      <c r="F14" s="22" t="s">
        <v>2</v>
      </c>
    </row>
    <row r="15" spans="1:6" s="19" customFormat="1" ht="15" customHeight="1">
      <c r="A15" s="18"/>
      <c r="B15" s="23" t="s">
        <v>1</v>
      </c>
      <c r="C15" s="28">
        <v>0.57999999999999996</v>
      </c>
      <c r="E15" s="21" t="s">
        <v>4</v>
      </c>
      <c r="F15" s="22" t="s">
        <v>40</v>
      </c>
    </row>
    <row r="16" spans="1:6" s="19" customFormat="1" ht="15" customHeight="1">
      <c r="A16" s="25"/>
      <c r="B16" s="23"/>
      <c r="C16" s="23"/>
      <c r="D16" s="23"/>
      <c r="E16" s="21" t="s">
        <v>5</v>
      </c>
      <c r="F16" s="26">
        <f>((1-C14)-(1-C15))/(1-C14)</f>
        <v>0.15999999999999992</v>
      </c>
    </row>
    <row r="17" spans="1:6" ht="6.75" customHeight="1"/>
    <row r="18" spans="1:6">
      <c r="A18" s="12" t="s">
        <v>15</v>
      </c>
      <c r="B18" s="13"/>
      <c r="C18" s="13"/>
      <c r="D18" s="13"/>
      <c r="E18" s="13"/>
      <c r="F18" s="14"/>
    </row>
    <row r="19" spans="1:6" ht="6.75" customHeight="1">
      <c r="A19" s="15"/>
      <c r="F19" s="16"/>
    </row>
    <row r="20" spans="1:6">
      <c r="A20" s="15"/>
      <c r="B20" s="17" t="s">
        <v>41</v>
      </c>
      <c r="F20" s="16"/>
    </row>
    <row r="21" spans="1:6" ht="8.25" customHeight="1">
      <c r="A21" s="15"/>
      <c r="F21" s="16"/>
    </row>
    <row r="22" spans="1:6" s="19" customFormat="1" ht="15" customHeight="1">
      <c r="A22" s="18"/>
      <c r="B22" s="23" t="s">
        <v>6</v>
      </c>
      <c r="C22" s="24">
        <v>5.85</v>
      </c>
      <c r="E22" s="21" t="s">
        <v>3</v>
      </c>
      <c r="F22" s="22" t="s">
        <v>7</v>
      </c>
    </row>
    <row r="23" spans="1:6" s="19" customFormat="1" ht="15" customHeight="1">
      <c r="A23" s="18"/>
      <c r="B23" s="19" t="s">
        <v>17</v>
      </c>
      <c r="C23" s="29"/>
      <c r="E23" s="21" t="s">
        <v>4</v>
      </c>
      <c r="F23" s="22" t="s">
        <v>37</v>
      </c>
    </row>
    <row r="24" spans="1:6" s="19" customFormat="1" ht="15" customHeight="1">
      <c r="A24" s="25"/>
      <c r="B24" s="23" t="s">
        <v>18</v>
      </c>
      <c r="C24" s="24">
        <v>4.42</v>
      </c>
      <c r="D24" s="23"/>
      <c r="E24" s="21" t="s">
        <v>5</v>
      </c>
      <c r="F24" s="26">
        <f>(C22-C24)/C22</f>
        <v>0.24444444444444441</v>
      </c>
    </row>
    <row r="25" spans="1:6" ht="6.75" customHeight="1"/>
    <row r="26" spans="1:6">
      <c r="A26" s="12" t="s">
        <v>16</v>
      </c>
      <c r="B26" s="13"/>
      <c r="C26" s="13"/>
      <c r="D26" s="13"/>
      <c r="E26" s="13"/>
      <c r="F26" s="14"/>
    </row>
    <row r="27" spans="1:6" ht="6.75" customHeight="1">
      <c r="A27" s="15"/>
      <c r="F27" s="16"/>
    </row>
    <row r="28" spans="1:6" s="19" customFormat="1" ht="15" customHeight="1">
      <c r="A28" s="18"/>
      <c r="B28" s="23" t="s">
        <v>8</v>
      </c>
      <c r="C28" s="30">
        <v>1450989</v>
      </c>
      <c r="E28" s="21" t="s">
        <v>3</v>
      </c>
      <c r="F28" s="22" t="s">
        <v>7</v>
      </c>
    </row>
    <row r="29" spans="1:6" s="19" customFormat="1" ht="15" customHeight="1">
      <c r="A29" s="18"/>
      <c r="B29" s="23" t="s">
        <v>9</v>
      </c>
      <c r="C29" s="31">
        <v>927550</v>
      </c>
      <c r="E29" s="21" t="s">
        <v>4</v>
      </c>
      <c r="F29" s="22" t="s">
        <v>38</v>
      </c>
    </row>
    <row r="30" spans="1:6" s="19" customFormat="1" ht="15" customHeight="1">
      <c r="A30" s="25"/>
      <c r="B30" s="23"/>
      <c r="C30" s="23"/>
      <c r="D30" s="23"/>
      <c r="E30" s="21" t="s">
        <v>5</v>
      </c>
      <c r="F30" s="26">
        <f>(C28-C29)/C28</f>
        <v>0.36074635989659465</v>
      </c>
    </row>
    <row r="31" spans="1:6" ht="6.75" customHeight="1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0"/>
  <sheetViews>
    <sheetView showGridLines="0" tabSelected="1" zoomScale="90" workbookViewId="0">
      <selection activeCell="L20" sqref="L20"/>
    </sheetView>
  </sheetViews>
  <sheetFormatPr defaultColWidth="8.7109375" defaultRowHeight="11.25"/>
  <cols>
    <col min="1" max="1" width="4" style="1" customWidth="1"/>
    <col min="2" max="2" width="21.5703125" style="1" bestFit="1" customWidth="1"/>
    <col min="3" max="3" width="8.7109375" style="1"/>
    <col min="4" max="4" width="10.5703125" style="1" customWidth="1"/>
    <col min="5" max="5" width="8.7109375" style="1"/>
    <col min="6" max="7" width="14.42578125" style="1" customWidth="1"/>
    <col min="8" max="16384" width="8.7109375" style="1"/>
  </cols>
  <sheetData>
    <row r="2" spans="1:8" s="19" customFormat="1" ht="15" customHeight="1">
      <c r="A2" s="95" t="s">
        <v>20</v>
      </c>
      <c r="B2" s="96"/>
      <c r="C2" s="96"/>
      <c r="D2" s="97"/>
    </row>
    <row r="4" spans="1:8">
      <c r="B4" s="1" t="s">
        <v>21</v>
      </c>
      <c r="C4" s="27" t="s">
        <v>3</v>
      </c>
      <c r="D4" s="32" t="s">
        <v>30</v>
      </c>
    </row>
    <row r="5" spans="1:8">
      <c r="B5" s="1" t="s">
        <v>22</v>
      </c>
      <c r="C5" s="27" t="s">
        <v>4</v>
      </c>
      <c r="D5" s="32" t="s">
        <v>32</v>
      </c>
    </row>
    <row r="6" spans="1:8">
      <c r="C6" s="33" t="s">
        <v>5</v>
      </c>
      <c r="D6" s="34" t="e">
        <f>(#REF!-#REF!)/#REF!</f>
        <v>#REF!</v>
      </c>
    </row>
    <row r="8" spans="1:8">
      <c r="B8" s="27" t="s">
        <v>161</v>
      </c>
    </row>
    <row r="9" spans="1:8">
      <c r="B9" s="27" t="s">
        <v>162</v>
      </c>
    </row>
    <row r="10" spans="1:8">
      <c r="B10" s="27" t="s">
        <v>163</v>
      </c>
      <c r="D10" s="35"/>
      <c r="E10" s="35"/>
    </row>
    <row r="11" spans="1:8">
      <c r="B11" s="27" t="s">
        <v>164</v>
      </c>
    </row>
    <row r="12" spans="1:8">
      <c r="B12" s="27" t="s">
        <v>165</v>
      </c>
    </row>
    <row r="13" spans="1:8">
      <c r="F13" s="36" t="s">
        <v>31</v>
      </c>
      <c r="G13" s="35"/>
    </row>
    <row r="14" spans="1:8">
      <c r="F14" s="92" t="s">
        <v>25</v>
      </c>
      <c r="G14" s="93"/>
    </row>
    <row r="15" spans="1:8">
      <c r="F15" s="94">
        <f>(G19-F19)/G19</f>
        <v>0.46694867818570557</v>
      </c>
      <c r="G15" s="94"/>
      <c r="H15" s="37"/>
    </row>
    <row r="17" spans="2:7">
      <c r="F17" s="36" t="s">
        <v>28</v>
      </c>
      <c r="G17" s="36" t="s">
        <v>29</v>
      </c>
    </row>
    <row r="18" spans="2:7" ht="22.5">
      <c r="F18" s="38" t="s">
        <v>34</v>
      </c>
      <c r="G18" s="38" t="s">
        <v>35</v>
      </c>
    </row>
    <row r="19" spans="2:7">
      <c r="F19" s="39">
        <f>SUM(F23:F29)</f>
        <v>2904.57</v>
      </c>
      <c r="G19" s="39">
        <f>SUM(G23:G29)</f>
        <v>5448.9500000000007</v>
      </c>
    </row>
    <row r="21" spans="2:7">
      <c r="F21" s="36" t="s">
        <v>26</v>
      </c>
      <c r="G21" s="36" t="s">
        <v>27</v>
      </c>
    </row>
    <row r="22" spans="2:7">
      <c r="B22" s="40" t="s">
        <v>23</v>
      </c>
      <c r="C22" s="40" t="s">
        <v>10</v>
      </c>
      <c r="D22" s="40" t="s">
        <v>36</v>
      </c>
      <c r="E22" s="40" t="s">
        <v>12</v>
      </c>
      <c r="F22" s="38" t="s">
        <v>11</v>
      </c>
      <c r="G22" s="38" t="s">
        <v>24</v>
      </c>
    </row>
    <row r="23" spans="2:7">
      <c r="B23" s="1" t="s">
        <v>42</v>
      </c>
      <c r="C23" s="41">
        <v>82</v>
      </c>
      <c r="D23" s="42">
        <v>6.14</v>
      </c>
      <c r="E23" s="43">
        <v>13.35</v>
      </c>
      <c r="F23" s="39">
        <f>D23*C23</f>
        <v>503.47999999999996</v>
      </c>
      <c r="G23" s="39">
        <f>E23*C23</f>
        <v>1094.7</v>
      </c>
    </row>
    <row r="24" spans="2:7">
      <c r="B24" s="1" t="s">
        <v>43</v>
      </c>
      <c r="C24" s="41">
        <v>30</v>
      </c>
      <c r="D24" s="42">
        <v>7.42</v>
      </c>
      <c r="E24" s="43">
        <v>15.2</v>
      </c>
      <c r="F24" s="39">
        <f t="shared" ref="F24:F29" si="0">D24*C24</f>
        <v>222.6</v>
      </c>
      <c r="G24" s="39">
        <f t="shared" ref="G24:G29" si="1">E24*C24</f>
        <v>456</v>
      </c>
    </row>
    <row r="25" spans="2:7">
      <c r="B25" s="1" t="s">
        <v>44</v>
      </c>
      <c r="C25" s="41">
        <v>143</v>
      </c>
      <c r="D25" s="42">
        <v>9.01</v>
      </c>
      <c r="E25" s="43">
        <v>15.95</v>
      </c>
      <c r="F25" s="39">
        <f t="shared" si="0"/>
        <v>1288.43</v>
      </c>
      <c r="G25" s="39">
        <f t="shared" si="1"/>
        <v>2280.85</v>
      </c>
    </row>
    <row r="26" spans="2:7">
      <c r="B26" s="1" t="s">
        <v>45</v>
      </c>
      <c r="C26" s="41">
        <v>45</v>
      </c>
      <c r="D26" s="42">
        <v>9.3000000000000007</v>
      </c>
      <c r="E26" s="43">
        <v>16.75</v>
      </c>
      <c r="F26" s="39">
        <f t="shared" si="0"/>
        <v>418.50000000000006</v>
      </c>
      <c r="G26" s="39">
        <f t="shared" si="1"/>
        <v>753.75</v>
      </c>
    </row>
    <row r="27" spans="2:7">
      <c r="B27" s="1" t="s">
        <v>46</v>
      </c>
      <c r="C27" s="41">
        <v>2</v>
      </c>
      <c r="D27" s="42">
        <v>9.83</v>
      </c>
      <c r="E27" s="43">
        <v>17.399999999999999</v>
      </c>
      <c r="F27" s="39">
        <f t="shared" si="0"/>
        <v>19.66</v>
      </c>
      <c r="G27" s="39">
        <f t="shared" si="1"/>
        <v>34.799999999999997</v>
      </c>
    </row>
    <row r="28" spans="2:7">
      <c r="B28" s="1" t="s">
        <v>47</v>
      </c>
      <c r="C28" s="41">
        <v>1</v>
      </c>
      <c r="D28" s="42">
        <v>9.86</v>
      </c>
      <c r="E28" s="43">
        <v>18.3</v>
      </c>
      <c r="F28" s="39">
        <f t="shared" si="0"/>
        <v>9.86</v>
      </c>
      <c r="G28" s="39">
        <f t="shared" si="1"/>
        <v>18.3</v>
      </c>
    </row>
    <row r="29" spans="2:7">
      <c r="B29" s="1" t="s">
        <v>48</v>
      </c>
      <c r="C29" s="41">
        <v>43</v>
      </c>
      <c r="D29" s="42">
        <v>10.28</v>
      </c>
      <c r="E29" s="43">
        <v>18.850000000000001</v>
      </c>
      <c r="F29" s="39">
        <f t="shared" si="0"/>
        <v>442.03999999999996</v>
      </c>
      <c r="G29" s="39">
        <f t="shared" si="1"/>
        <v>810.55000000000007</v>
      </c>
    </row>
    <row r="30" spans="2:7">
      <c r="D30" s="44"/>
    </row>
  </sheetData>
  <mergeCells count="3">
    <mergeCell ref="F14:G14"/>
    <mergeCell ref="F15:G15"/>
    <mergeCell ref="A2:D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9"/>
  <sheetViews>
    <sheetView workbookViewId="0">
      <selection activeCell="C29" sqref="C29"/>
    </sheetView>
  </sheetViews>
  <sheetFormatPr defaultColWidth="9.140625" defaultRowHeight="11.25"/>
  <cols>
    <col min="1" max="1" width="9.140625" style="56" customWidth="1"/>
    <col min="2" max="2" width="3.28515625" style="56" customWidth="1"/>
    <col min="3" max="3" width="45" style="56" customWidth="1"/>
    <col min="4" max="4" width="76.28515625" style="56" customWidth="1"/>
    <col min="5" max="16384" width="9.140625" style="56"/>
  </cols>
  <sheetData>
    <row r="2" spans="2:4" ht="20.25" customHeight="1">
      <c r="B2" s="98" t="s">
        <v>49</v>
      </c>
      <c r="C2" s="98"/>
      <c r="D2" s="78" t="s">
        <v>50</v>
      </c>
    </row>
    <row r="3" spans="2:4">
      <c r="B3" s="57"/>
      <c r="C3" s="58"/>
      <c r="D3" s="59"/>
    </row>
    <row r="4" spans="2:4">
      <c r="B4" s="60" t="s">
        <v>51</v>
      </c>
      <c r="C4" s="79" t="s">
        <v>52</v>
      </c>
      <c r="D4" s="61" t="s">
        <v>53</v>
      </c>
    </row>
    <row r="5" spans="2:4">
      <c r="B5" s="60" t="s">
        <v>51</v>
      </c>
      <c r="C5" s="79" t="s">
        <v>54</v>
      </c>
      <c r="D5" s="61" t="s">
        <v>55</v>
      </c>
    </row>
    <row r="6" spans="2:4">
      <c r="B6" s="60" t="s">
        <v>51</v>
      </c>
      <c r="C6" s="79" t="s">
        <v>56</v>
      </c>
      <c r="D6" s="61" t="s">
        <v>57</v>
      </c>
    </row>
    <row r="7" spans="2:4">
      <c r="B7" s="60" t="s">
        <v>51</v>
      </c>
      <c r="C7" s="79" t="s">
        <v>58</v>
      </c>
      <c r="D7" s="61" t="s">
        <v>59</v>
      </c>
    </row>
    <row r="8" spans="2:4">
      <c r="B8" s="60" t="s">
        <v>51</v>
      </c>
      <c r="C8" s="79" t="s">
        <v>60</v>
      </c>
      <c r="D8" s="61" t="s">
        <v>61</v>
      </c>
    </row>
    <row r="9" spans="2:4">
      <c r="B9" s="60" t="s">
        <v>51</v>
      </c>
      <c r="C9" s="79" t="s">
        <v>62</v>
      </c>
      <c r="D9" s="61" t="s">
        <v>63</v>
      </c>
    </row>
    <row r="10" spans="2:4">
      <c r="B10" s="60" t="s">
        <v>51</v>
      </c>
      <c r="C10" s="79" t="s">
        <v>64</v>
      </c>
      <c r="D10" s="61" t="s">
        <v>65</v>
      </c>
    </row>
    <row r="11" spans="2:4">
      <c r="B11" s="60" t="s">
        <v>51</v>
      </c>
      <c r="C11" s="79" t="s">
        <v>66</v>
      </c>
      <c r="D11" s="61" t="s">
        <v>67</v>
      </c>
    </row>
    <row r="12" spans="2:4">
      <c r="B12" s="60" t="s">
        <v>51</v>
      </c>
      <c r="C12" s="79" t="s">
        <v>68</v>
      </c>
      <c r="D12" s="61" t="s">
        <v>69</v>
      </c>
    </row>
    <row r="13" spans="2:4">
      <c r="B13" s="60" t="s">
        <v>51</v>
      </c>
      <c r="C13" s="79" t="s">
        <v>70</v>
      </c>
      <c r="D13" s="61" t="s">
        <v>71</v>
      </c>
    </row>
    <row r="14" spans="2:4">
      <c r="B14" s="60" t="s">
        <v>51</v>
      </c>
      <c r="C14" s="79" t="s">
        <v>72</v>
      </c>
      <c r="D14" s="61"/>
    </row>
    <row r="15" spans="2:4" ht="6" customHeight="1" thickBot="1">
      <c r="B15" s="62"/>
      <c r="C15" s="63"/>
      <c r="D15" s="64"/>
    </row>
    <row r="16" spans="2:4" ht="6" customHeight="1" thickTop="1">
      <c r="B16" s="65"/>
      <c r="D16" s="66"/>
    </row>
    <row r="17" spans="2:4" ht="12.75" customHeight="1">
      <c r="B17" s="67" t="s">
        <v>73</v>
      </c>
      <c r="C17" s="68"/>
      <c r="D17" s="69"/>
    </row>
    <row r="18" spans="2:4" ht="6" customHeight="1">
      <c r="B18" s="65"/>
      <c r="C18" s="70"/>
      <c r="D18" s="61"/>
    </row>
    <row r="19" spans="2:4">
      <c r="B19" s="65"/>
      <c r="C19" s="70" t="s">
        <v>74</v>
      </c>
      <c r="D19" s="71"/>
    </row>
    <row r="20" spans="2:4">
      <c r="B20" s="65"/>
      <c r="C20" s="70" t="s">
        <v>75</v>
      </c>
      <c r="D20" s="71"/>
    </row>
    <row r="21" spans="2:4">
      <c r="B21" s="65"/>
      <c r="C21" s="70" t="s">
        <v>76</v>
      </c>
      <c r="D21" s="71"/>
    </row>
    <row r="22" spans="2:4">
      <c r="B22" s="65"/>
      <c r="C22" s="70" t="s">
        <v>77</v>
      </c>
      <c r="D22" s="71"/>
    </row>
    <row r="23" spans="2:4">
      <c r="B23" s="65"/>
      <c r="C23" s="70" t="s">
        <v>78</v>
      </c>
      <c r="D23" s="71"/>
    </row>
    <row r="24" spans="2:4" ht="6" customHeight="1">
      <c r="B24" s="72"/>
      <c r="C24" s="73"/>
      <c r="D24" s="74"/>
    </row>
    <row r="25" spans="2:4">
      <c r="B25" s="75"/>
      <c r="C25" s="76"/>
      <c r="D25" s="77"/>
    </row>
    <row r="26" spans="2:4">
      <c r="C26" s="70"/>
    </row>
    <row r="27" spans="2:4">
      <c r="C27" s="70"/>
    </row>
    <row r="28" spans="2:4">
      <c r="C28" s="70"/>
    </row>
    <row r="29" spans="2:4">
      <c r="C29" s="70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16330d2-5edc-4387-9453-c3b2e222e08b">CZK6M7XCDJ3T-1934913188-327</_dlc_DocId>
    <_dlc_DocIdUrl xmlns="616330d2-5edc-4387-9453-c3b2e222e08b">
      <Url>https://luky.sharepoint.com/sites/purchasing/_layouts/15/DocIdRedir.aspx?ID=CZK6M7XCDJ3T-1934913188-327</Url>
      <Description>CZK6M7XCDJ3T-1934913188-327</Description>
    </_dlc_DocIdUrl>
  </documentManagement>
</p:properties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0DD9ABA12CD418BA492142725D30E" ma:contentTypeVersion="11" ma:contentTypeDescription="Create a new document." ma:contentTypeScope="" ma:versionID="962bae91a8b09841a6c6e4b22889463a">
  <xsd:schema xmlns:xsd="http://www.w3.org/2001/XMLSchema" xmlns:xs="http://www.w3.org/2001/XMLSchema" xmlns:p="http://schemas.microsoft.com/office/2006/metadata/properties" xmlns:ns2="616330d2-5edc-4387-9453-c3b2e222e08b" xmlns:ns3="5359966d-1065-46b9-b373-f4361b570dd3" targetNamespace="http://schemas.microsoft.com/office/2006/metadata/properties" ma:root="true" ma:fieldsID="df7a551009605da058264080487eaace" ns2:_="" ns3:_="">
    <xsd:import namespace="616330d2-5edc-4387-9453-c3b2e222e08b"/>
    <xsd:import namespace="5359966d-1065-46b9-b373-f4361b570d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330d2-5edc-4387-9453-c3b2e222e0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9966d-1065-46b9-b373-f4361b570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BAB6A-4319-40FF-8EB4-E8A12B4693A9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616330d2-5edc-4387-9453-c3b2e222e08b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59966d-1065-46b9-b373-f4361b570dd3"/>
  </ds:schemaRefs>
</ds:datastoreItem>
</file>

<file path=customXml/itemProps2.xml><?xml version="1.0" encoding="utf-8"?>
<ds:datastoreItem xmlns:ds="http://schemas.openxmlformats.org/officeDocument/2006/customXml" ds:itemID="{65D0D690-7521-4CB1-AB1E-CDA3C5FF9443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188E362D-0163-4C7F-AB2F-6B907A1F8677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FA0C819-0333-47D7-93EA-89F0A88F933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04AB3DA-5534-48C3-A42E-8D4F000A1EF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088C21E7-34B1-462E-9080-BC321E5A3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330d2-5edc-4387-9453-c3b2e222e08b"/>
    <ds:schemaRef ds:uri="5359966d-1065-46b9-b373-f4361b570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</vt:lpstr>
      <vt:lpstr>Savings Calculations</vt:lpstr>
      <vt:lpstr>Wtd. Average Discount</vt:lpstr>
      <vt:lpstr>Important Analysis &amp;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seisenberg</dc:creator>
  <cp:lastModifiedBy>Martzolf, Daniel D.</cp:lastModifiedBy>
  <dcterms:created xsi:type="dcterms:W3CDTF">2005-08-23T22:32:18Z</dcterms:created>
  <dcterms:modified xsi:type="dcterms:W3CDTF">2024-04-11T18:43:38Z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Sophill Butler</vt:lpwstr>
  </property>
  <property fmtid="{D5CDD505-2E9C-101B-9397-08002B2CF9AE}" pid="3" name="Order">
    <vt:lpwstr>700.000000000000</vt:lpwstr>
  </property>
  <property fmtid="{D5CDD505-2E9C-101B-9397-08002B2CF9AE}" pid="4" name="display_urn:schemas-microsoft-com:office:office#Author">
    <vt:lpwstr>Sophill Butler</vt:lpwstr>
  </property>
  <property fmtid="{D5CDD505-2E9C-101B-9397-08002B2CF9AE}" pid="5" name="ContentTypeId">
    <vt:lpwstr>0x01010036B0DD9ABA12CD418BA492142725D30E</vt:lpwstr>
  </property>
  <property fmtid="{D5CDD505-2E9C-101B-9397-08002B2CF9AE}" pid="6" name="_dlc_DocIdItemGuid">
    <vt:lpwstr>aa8ef90c-fd4c-4ade-bc14-9bcb5acb6219</vt:lpwstr>
  </property>
</Properties>
</file>